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5\km-hok 2025\"/>
    </mc:Choice>
  </mc:AlternateContent>
  <xr:revisionPtr revIDLastSave="0" documentId="8_{1C4F0BCD-DF20-4A89-9D76-1964BAF0E3B8}" xr6:coauthVersionLast="47" xr6:coauthVersionMax="47" xr10:uidLastSave="{00000000-0000-0000-0000-000000000000}"/>
  <bookViews>
    <workbookView xWindow="-108" yWindow="-108" windowWidth="23256" windowHeight="12456"/>
  </bookViews>
  <sheets>
    <sheet name="Soortenlijst van het km-hok" sheetId="1" r:id="rId1"/>
  </sheets>
  <calcPr calcId="0"/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</calcChain>
</file>

<file path=xl/sharedStrings.xml><?xml version="1.0" encoding="utf-8"?>
<sst xmlns="http://schemas.openxmlformats.org/spreadsheetml/2006/main" count="764" uniqueCount="510">
  <si>
    <t>soortnummer</t>
  </si>
  <si>
    <t>wetnaam</t>
  </si>
  <si>
    <t>nednaam</t>
  </si>
  <si>
    <t>zeldzaaamheid</t>
  </si>
  <si>
    <t>Solanum dulcamara</t>
  </si>
  <si>
    <t>Bitterzoet</t>
  </si>
  <si>
    <t>a</t>
  </si>
  <si>
    <t>Stachys palustris</t>
  </si>
  <si>
    <t>Moerasandoorn</t>
  </si>
  <si>
    <t>Atriplex prostrata</t>
  </si>
  <si>
    <t>Spiesmelde</t>
  </si>
  <si>
    <t>Veronica catenata</t>
  </si>
  <si>
    <t>Rode waterereprijs</t>
  </si>
  <si>
    <t>Gnaphalium uliginosum</t>
  </si>
  <si>
    <t>Moerasdroogbloem</t>
  </si>
  <si>
    <t>Matricaria chamomilla</t>
  </si>
  <si>
    <t>Echte kamille</t>
  </si>
  <si>
    <t>Geranium dissectum</t>
  </si>
  <si>
    <t>Slipbladige ooievaarsbek</t>
  </si>
  <si>
    <t>Veronica beccabunga</t>
  </si>
  <si>
    <t>Beekpunge</t>
  </si>
  <si>
    <t>Epipactis helleborine subsp. helleborine</t>
  </si>
  <si>
    <t>Brede wespenorchis</t>
  </si>
  <si>
    <t>Melilotus altissimus</t>
  </si>
  <si>
    <t>Goudgele honingklaver</t>
  </si>
  <si>
    <t>Geranium pyrenaicum</t>
  </si>
  <si>
    <t>Bermooievaarsbek</t>
  </si>
  <si>
    <t>Arctium minus</t>
  </si>
  <si>
    <t>Gewone klit</t>
  </si>
  <si>
    <t>Mycelis muralis</t>
  </si>
  <si>
    <t>Muursla</t>
  </si>
  <si>
    <t>Anisantha tectorum</t>
  </si>
  <si>
    <t>Zwenkdravik</t>
  </si>
  <si>
    <t>Arenaria serpyllifolia</t>
  </si>
  <si>
    <t>Gewone zandmuur</t>
  </si>
  <si>
    <t>Origanum vulgare</t>
  </si>
  <si>
    <t>Wilde marjolein</t>
  </si>
  <si>
    <t>Echium vulgare</t>
  </si>
  <si>
    <t>Slangenkruid</t>
  </si>
  <si>
    <t>Oenothera glazioviana</t>
  </si>
  <si>
    <t>Grote teunisbloem</t>
  </si>
  <si>
    <t>Juncus inflexus</t>
  </si>
  <si>
    <t>Zeegroene rus</t>
  </si>
  <si>
    <t>Silene latifolia</t>
  </si>
  <si>
    <t>Avondkoekoeksbloem s.l.</t>
  </si>
  <si>
    <t>Leontodon saxatilis</t>
  </si>
  <si>
    <t>Kleine leeuwentand</t>
  </si>
  <si>
    <t>Persicaria maculosa</t>
  </si>
  <si>
    <t>Perzikkruid</t>
  </si>
  <si>
    <t>Berberis aquifolium</t>
  </si>
  <si>
    <t>Mahonie</t>
  </si>
  <si>
    <t>Solanum nigrum</t>
  </si>
  <si>
    <t>Zwarte nachtschade</t>
  </si>
  <si>
    <t>Hesperis matronalis</t>
  </si>
  <si>
    <t>Damastbloem</t>
  </si>
  <si>
    <t>Calamagrostis epigejos</t>
  </si>
  <si>
    <t>Duinriet</t>
  </si>
  <si>
    <t>Senecio inaequidens</t>
  </si>
  <si>
    <t>Bezemkruiskruid</t>
  </si>
  <si>
    <t>Malva sylvestris</t>
  </si>
  <si>
    <t>Groot kaasjeskruid</t>
  </si>
  <si>
    <t>Petasites hybridus</t>
  </si>
  <si>
    <t>Groot hoefblad</t>
  </si>
  <si>
    <t>Lamium album</t>
  </si>
  <si>
    <t>Witte dovenetel</t>
  </si>
  <si>
    <t>Fallopia japonica</t>
  </si>
  <si>
    <t>Japanse duizendknoop</t>
  </si>
  <si>
    <t>Solidago gigantea</t>
  </si>
  <si>
    <t>Late guldenroede</t>
  </si>
  <si>
    <t>Rosa rubiginosa</t>
  </si>
  <si>
    <t>Egelantier</t>
  </si>
  <si>
    <t>Robinia pseudoacacia</t>
  </si>
  <si>
    <t>Robinia</t>
  </si>
  <si>
    <t>Hirschfeldia incana</t>
  </si>
  <si>
    <t>Grijze mosterd</t>
  </si>
  <si>
    <t>Parthenocissus vitacea</t>
  </si>
  <si>
    <t>Valse wingerd</t>
  </si>
  <si>
    <t>Viola riviniana 'Purpurea'</t>
  </si>
  <si>
    <t>Purperviooltje</t>
  </si>
  <si>
    <t>Malva moschata</t>
  </si>
  <si>
    <t>Muskuskaasjeskruid</t>
  </si>
  <si>
    <t>Acer pseudoplatanus</t>
  </si>
  <si>
    <t>Gewone esdoorn</t>
  </si>
  <si>
    <t>Nuphar lutea</t>
  </si>
  <si>
    <t>Gele plomp</t>
  </si>
  <si>
    <t>Agrostis stolonifera</t>
  </si>
  <si>
    <t>Fioringras</t>
  </si>
  <si>
    <t>Glyceria fluitans</t>
  </si>
  <si>
    <t>Mannagras</t>
  </si>
  <si>
    <t>Carex remota</t>
  </si>
  <si>
    <t>IJle zegge</t>
  </si>
  <si>
    <t>Iris pseudacorus</t>
  </si>
  <si>
    <t>Gele lis</t>
  </si>
  <si>
    <t>Typha latifolia</t>
  </si>
  <si>
    <t>Grote lisdodde</t>
  </si>
  <si>
    <t>Viola odorata</t>
  </si>
  <si>
    <t>Maarts viooltje</t>
  </si>
  <si>
    <t>Pulicaria dysenterica</t>
  </si>
  <si>
    <t>Heelblaadjes</t>
  </si>
  <si>
    <t>Verbascum thapsus</t>
  </si>
  <si>
    <t>Koningskaars</t>
  </si>
  <si>
    <t>Potentilla anserina</t>
  </si>
  <si>
    <t>Zilverschoon</t>
  </si>
  <si>
    <t>Sedum album</t>
  </si>
  <si>
    <t>Wit vetkruid</t>
  </si>
  <si>
    <t>Erigeron karvinskianus</t>
  </si>
  <si>
    <t>Muurfijnstraal</t>
  </si>
  <si>
    <t>Campanula portenschlagiana</t>
  </si>
  <si>
    <t>Dalmatiëklokje</t>
  </si>
  <si>
    <t>z</t>
  </si>
  <si>
    <t>Chelidonium majus</t>
  </si>
  <si>
    <t>Stinkende gouwe</t>
  </si>
  <si>
    <t>Pseudosasa japonica</t>
  </si>
  <si>
    <t>Japanse bamboe</t>
  </si>
  <si>
    <t>Juncus compressus</t>
  </si>
  <si>
    <t>Platte rus</t>
  </si>
  <si>
    <t>Aira praecox</t>
  </si>
  <si>
    <t>Vroege haver</t>
  </si>
  <si>
    <t>Viola reichenbachiana / riviniana</t>
  </si>
  <si>
    <t>Donkersporig / Bleeksporig bosviooltje</t>
  </si>
  <si>
    <t>Cotoneaster</t>
  </si>
  <si>
    <t>Dwergmispel (G)</t>
  </si>
  <si>
    <t>Herniaria glabra</t>
  </si>
  <si>
    <t>Kaal breukkruid</t>
  </si>
  <si>
    <t>Cymbalaria muralis</t>
  </si>
  <si>
    <t>Muurleeuwenbek</t>
  </si>
  <si>
    <t>Vicia tetrasperma subsp. tetrasperma</t>
  </si>
  <si>
    <t>Vierzadige wikke</t>
  </si>
  <si>
    <t>Potentilla norvegica</t>
  </si>
  <si>
    <t>Noorse ganzerik</t>
  </si>
  <si>
    <t>Trifolium hybridum subsp. hybridum</t>
  </si>
  <si>
    <t>Basterdklaver</t>
  </si>
  <si>
    <t>Raphanus raphanistrum</t>
  </si>
  <si>
    <t>Knopherik</t>
  </si>
  <si>
    <t>Buddleja davidii</t>
  </si>
  <si>
    <t>Vlinderstruik</t>
  </si>
  <si>
    <t>Fallopia convolvulus</t>
  </si>
  <si>
    <t>Zwaluwtong</t>
  </si>
  <si>
    <t>Parthenocissus quinquefolia</t>
  </si>
  <si>
    <t>Vijfbladige wingerd</t>
  </si>
  <si>
    <t>Papaver dubium</t>
  </si>
  <si>
    <t>Bleke klaproos</t>
  </si>
  <si>
    <t>Tradescantia virginiana</t>
  </si>
  <si>
    <t>Eendagsbloem</t>
  </si>
  <si>
    <t>Capsella bursa-pastoris</t>
  </si>
  <si>
    <t>Herderstasje</t>
  </si>
  <si>
    <t>Erigeron canadensis</t>
  </si>
  <si>
    <t>Canadese fijnstraal</t>
  </si>
  <si>
    <t>Campanula poscharskyana</t>
  </si>
  <si>
    <t>Kruipklokje</t>
  </si>
  <si>
    <t>Crepis capillaris</t>
  </si>
  <si>
    <t>Klein streepzaad</t>
  </si>
  <si>
    <t>Viola x wittrockiana</t>
  </si>
  <si>
    <t>Tuinviooltje</t>
  </si>
  <si>
    <t>Geranium pusillum</t>
  </si>
  <si>
    <t>Kleine ooievaarsbek</t>
  </si>
  <si>
    <t>Oxalis stricta</t>
  </si>
  <si>
    <t>Stijve klaverzuring</t>
  </si>
  <si>
    <t>Cardamine hirsuta</t>
  </si>
  <si>
    <t>Kleine veldkers</t>
  </si>
  <si>
    <t>Veronica persica</t>
  </si>
  <si>
    <t>Grote ereprijs</t>
  </si>
  <si>
    <t>Lamium purpureum</t>
  </si>
  <si>
    <t>Paarse dovenetel</t>
  </si>
  <si>
    <t>Euphorbia maculata</t>
  </si>
  <si>
    <t>Straatwolfsmelk</t>
  </si>
  <si>
    <t>Rorippa sylvestris</t>
  </si>
  <si>
    <t>Akkerkers</t>
  </si>
  <si>
    <t>Achillea filipendulina</t>
  </si>
  <si>
    <t>Geel duizendblad</t>
  </si>
  <si>
    <t>zz</t>
  </si>
  <si>
    <t>Arum italicum</t>
  </si>
  <si>
    <t>Italiaanse aronskelk</t>
  </si>
  <si>
    <t>Alliaria petiolata</t>
  </si>
  <si>
    <t>Look-zonder-look</t>
  </si>
  <si>
    <t>Lonicera periclymenum</t>
  </si>
  <si>
    <t>Wilde kamperfoelie</t>
  </si>
  <si>
    <t>Rubus laciniatus</t>
  </si>
  <si>
    <t>Peterseliebraam</t>
  </si>
  <si>
    <t>Sambucus nigra</t>
  </si>
  <si>
    <t>Gewone vlier</t>
  </si>
  <si>
    <t>Carex pendula</t>
  </si>
  <si>
    <t>Hangende zegge</t>
  </si>
  <si>
    <t>Lythrum salicaria</t>
  </si>
  <si>
    <t>Grote kattenstaart</t>
  </si>
  <si>
    <t>Galium aparine</t>
  </si>
  <si>
    <t>Kleefkruid</t>
  </si>
  <si>
    <t>Alopecurus pratensis</t>
  </si>
  <si>
    <t>Grote vossenstaart</t>
  </si>
  <si>
    <t>Lemna minor</t>
  </si>
  <si>
    <t>Klein kroos</t>
  </si>
  <si>
    <t>Lemna minuta</t>
  </si>
  <si>
    <t>Dwergkroos</t>
  </si>
  <si>
    <t>Rumex sanguineus</t>
  </si>
  <si>
    <t>Bloedzuring</t>
  </si>
  <si>
    <t>Symphoricarpos albus</t>
  </si>
  <si>
    <t>Gewone sneeuwbes</t>
  </si>
  <si>
    <t>Erodium cicutarium</t>
  </si>
  <si>
    <t>Reigersbek</t>
  </si>
  <si>
    <t>Cardamine flexuosa</t>
  </si>
  <si>
    <t>Bosveldkers</t>
  </si>
  <si>
    <t>Lepidium virginicum</t>
  </si>
  <si>
    <t>Amerikaanse kruidkers</t>
  </si>
  <si>
    <t>Galinsoga quadriradiata</t>
  </si>
  <si>
    <t>Harig knopkruid</t>
  </si>
  <si>
    <t>Ligustrum ovalifolium</t>
  </si>
  <si>
    <t>Haagliguster</t>
  </si>
  <si>
    <t>Plantago coronopus</t>
  </si>
  <si>
    <t>Hertshoornweegbree</t>
  </si>
  <si>
    <t>Polycarpon tetraphyllum</t>
  </si>
  <si>
    <t>Kransmuur</t>
  </si>
  <si>
    <t>Carduus crispus</t>
  </si>
  <si>
    <t>Kruldistel</t>
  </si>
  <si>
    <t>Vulpia myuros</t>
  </si>
  <si>
    <t>Gewoon langbaardgras</t>
  </si>
  <si>
    <t>Oxalis corniculata</t>
  </si>
  <si>
    <t>Gehoornde klaverzuring</t>
  </si>
  <si>
    <t>Sonchus asper</t>
  </si>
  <si>
    <t>Gekroesde melkdistel</t>
  </si>
  <si>
    <t>Potentilla indica</t>
  </si>
  <si>
    <t>Schijnaardbei</t>
  </si>
  <si>
    <t>Aegopodium podagraria</t>
  </si>
  <si>
    <t>Zevenblad</t>
  </si>
  <si>
    <t>Sonchus arvensis</t>
  </si>
  <si>
    <t>Akkermelkdistel</t>
  </si>
  <si>
    <t>Epilobium parviflorum</t>
  </si>
  <si>
    <t>Viltige basterdwederik</t>
  </si>
  <si>
    <t>Myosotis arvensis</t>
  </si>
  <si>
    <t>Akkervergeet-mij-nietje</t>
  </si>
  <si>
    <t>Polypogon viridis</t>
  </si>
  <si>
    <t>Kransgras</t>
  </si>
  <si>
    <t>Epilobium tetragonum</t>
  </si>
  <si>
    <t>Kantige basterdwederik</t>
  </si>
  <si>
    <t>Plantago major subsp. major</t>
  </si>
  <si>
    <t>Grote weegbree</t>
  </si>
  <si>
    <t>Veronica arvensis</t>
  </si>
  <si>
    <t>Veldereprijs</t>
  </si>
  <si>
    <t>Pseudognaphalium luteoalbum</t>
  </si>
  <si>
    <t>Bleekgele droogbloem</t>
  </si>
  <si>
    <t>Bromus hordeaceus</t>
  </si>
  <si>
    <t>Zachte dravik</t>
  </si>
  <si>
    <t>Hypericum perforatum</t>
  </si>
  <si>
    <t>Sint-Janskruid</t>
  </si>
  <si>
    <t>Euphorbia peplus</t>
  </si>
  <si>
    <t>Tuinwolfsmelk</t>
  </si>
  <si>
    <t>Phleum pratense</t>
  </si>
  <si>
    <t>Gewoon timoteegras</t>
  </si>
  <si>
    <t>Lysimachia nummularia</t>
  </si>
  <si>
    <t>Penningkruid</t>
  </si>
  <si>
    <t>Schedonorus giganteus</t>
  </si>
  <si>
    <t>Reuzenzwenkgras</t>
  </si>
  <si>
    <t>Tripleurospermum maritimum</t>
  </si>
  <si>
    <t>Reukeloze kamille</t>
  </si>
  <si>
    <t>Papaver rhoeas</t>
  </si>
  <si>
    <t>Grote klaproos</t>
  </si>
  <si>
    <t>Viburnum opulus</t>
  </si>
  <si>
    <t>Gelderse roos</t>
  </si>
  <si>
    <t>Salix cinerea</t>
  </si>
  <si>
    <t>Grauwe wilg s.l.</t>
  </si>
  <si>
    <t>Arctium lappa</t>
  </si>
  <si>
    <t>Grote klit</t>
  </si>
  <si>
    <t>Carex pseudocyperus</t>
  </si>
  <si>
    <t>Hoge cyperzegge</t>
  </si>
  <si>
    <t>Pastinaca sativa subsp. sativa</t>
  </si>
  <si>
    <t>Gewone pastinaak</t>
  </si>
  <si>
    <t>Lamiastrum galeobdolon subsp. argentatum</t>
  </si>
  <si>
    <t>Bonte gele dovenetel</t>
  </si>
  <si>
    <t>Sisymbrium officinale</t>
  </si>
  <si>
    <t>Gewone raket</t>
  </si>
  <si>
    <t>Lotus corniculatus var. corniculatus</t>
  </si>
  <si>
    <t>Gewone rolklaver</t>
  </si>
  <si>
    <t>Sonchus oleraceus</t>
  </si>
  <si>
    <t>Gewone melkdistel</t>
  </si>
  <si>
    <t>Oenothera</t>
  </si>
  <si>
    <t>Teunisbloem (G)</t>
  </si>
  <si>
    <t>Melilotus albus</t>
  </si>
  <si>
    <t>Witte honingklaver</t>
  </si>
  <si>
    <t>Equisetum palustre</t>
  </si>
  <si>
    <t>Lidrus</t>
  </si>
  <si>
    <t>Dipsacus fullonum</t>
  </si>
  <si>
    <t>Grote kaardenbol</t>
  </si>
  <si>
    <t>Carex riparia</t>
  </si>
  <si>
    <t>Oeverzegge</t>
  </si>
  <si>
    <t>Prunus spinosa</t>
  </si>
  <si>
    <t>Sleedoorn</t>
  </si>
  <si>
    <t>Rubus caesius</t>
  </si>
  <si>
    <t>Dauwbraam</t>
  </si>
  <si>
    <t>Geum urbanum</t>
  </si>
  <si>
    <t>Geel nagelkruid</t>
  </si>
  <si>
    <t>Acer platanoides</t>
  </si>
  <si>
    <t>Noorse esdoorn</t>
  </si>
  <si>
    <t>Trisetum flavescens</t>
  </si>
  <si>
    <t>Goudhaver</t>
  </si>
  <si>
    <t>Sinapis arvensis</t>
  </si>
  <si>
    <t>Herik</t>
  </si>
  <si>
    <t>Persicaria lapathifolia</t>
  </si>
  <si>
    <t>Beklierde duizendknoop</t>
  </si>
  <si>
    <t>Lepidium didymum</t>
  </si>
  <si>
    <t>Kleine varkenskers</t>
  </si>
  <si>
    <t>Chenopodium album</t>
  </si>
  <si>
    <t>Melganzenvoet</t>
  </si>
  <si>
    <t>Erysimum cheiranthoides</t>
  </si>
  <si>
    <t>Gewone steenraket</t>
  </si>
  <si>
    <t>Carex acuta</t>
  </si>
  <si>
    <t>Scherpe zegge</t>
  </si>
  <si>
    <t>Vicia sepium</t>
  </si>
  <si>
    <t>Heggenwikke</t>
  </si>
  <si>
    <t>Vicia hirsuta</t>
  </si>
  <si>
    <t>Ringelwikke</t>
  </si>
  <si>
    <t>Artemisia vulgaris</t>
  </si>
  <si>
    <t>Bijvoet</t>
  </si>
  <si>
    <t>Symphytum officinale</t>
  </si>
  <si>
    <t>Gewone smeerwortel</t>
  </si>
  <si>
    <t>Lemna</t>
  </si>
  <si>
    <t>Eendenkroos (G)</t>
  </si>
  <si>
    <t>Elymus repens</t>
  </si>
  <si>
    <t>Kweek</t>
  </si>
  <si>
    <t>Phragmites australis</t>
  </si>
  <si>
    <t>Riet</t>
  </si>
  <si>
    <t>Glyceria maxima</t>
  </si>
  <si>
    <t>Liesgras</t>
  </si>
  <si>
    <t>Crataegus monogyna</t>
  </si>
  <si>
    <t>Eenstijlige meidoorn</t>
  </si>
  <si>
    <t>Mentha longifolia</t>
  </si>
  <si>
    <t>Hertsmunt</t>
  </si>
  <si>
    <t>Salix alba</t>
  </si>
  <si>
    <t>Schietwilg</t>
  </si>
  <si>
    <t>Tragopogon pratensis subsp. minor</t>
  </si>
  <si>
    <t>Kleine morgenster</t>
  </si>
  <si>
    <t>Galium verum</t>
  </si>
  <si>
    <t>Geel walstro</t>
  </si>
  <si>
    <t>Galium mollugo subsp. erectum</t>
  </si>
  <si>
    <t>Glad walstro</t>
  </si>
  <si>
    <t>Tussilago farfara</t>
  </si>
  <si>
    <t>Klein hoefblad</t>
  </si>
  <si>
    <t>Tragopogon pratensis</t>
  </si>
  <si>
    <t>Gele morgenster s.l.</t>
  </si>
  <si>
    <t>Lepidium ruderale</t>
  </si>
  <si>
    <t>Steenkruidkers</t>
  </si>
  <si>
    <t>Festuca rubra</t>
  </si>
  <si>
    <t>Rood zwenkgras</t>
  </si>
  <si>
    <t>Dryopteris filix-mas</t>
  </si>
  <si>
    <t>Mannetjesvaren</t>
  </si>
  <si>
    <t>Polypodium vulgare / interjectum</t>
  </si>
  <si>
    <t>Gewone / Brede eikvaren</t>
  </si>
  <si>
    <t>Convolvulus arvensis</t>
  </si>
  <si>
    <t>Akkerwinde</t>
  </si>
  <si>
    <t>Vicia sativa</t>
  </si>
  <si>
    <t>Smalle / Vergeten / Voederwikke</t>
  </si>
  <si>
    <t>Prunus avium</t>
  </si>
  <si>
    <t>Zoete kers</t>
  </si>
  <si>
    <t>Eupatorium cannabinum</t>
  </si>
  <si>
    <t>Koninginnekruid</t>
  </si>
  <si>
    <t>Rumex conglomeratus</t>
  </si>
  <si>
    <t>Kluwenzuring</t>
  </si>
  <si>
    <t>Scutellaria galericulata</t>
  </si>
  <si>
    <t>Blauw glidkruid</t>
  </si>
  <si>
    <t>Angelica sylvestris</t>
  </si>
  <si>
    <t>Gewone engelwortel</t>
  </si>
  <si>
    <t>Veronica chamaedrys</t>
  </si>
  <si>
    <t>Gewone ereprijs</t>
  </si>
  <si>
    <t>Valeriana officinalis</t>
  </si>
  <si>
    <t>Echte valeriaan</t>
  </si>
  <si>
    <t>Alnus glutinosa</t>
  </si>
  <si>
    <t>Zwarte els</t>
  </si>
  <si>
    <t>Persicaria amphibia</t>
  </si>
  <si>
    <t>Veenwortel</t>
  </si>
  <si>
    <t>Carex hirta</t>
  </si>
  <si>
    <t>Ruige zegge</t>
  </si>
  <si>
    <t>Lactuca serriola</t>
  </si>
  <si>
    <t>Kompassla</t>
  </si>
  <si>
    <t>Allium vineale</t>
  </si>
  <si>
    <t>Kraailook</t>
  </si>
  <si>
    <t>Medicago lupulina</t>
  </si>
  <si>
    <t>Hopklaver</t>
  </si>
  <si>
    <t>Vicia cracca</t>
  </si>
  <si>
    <t>Vogelwikke</t>
  </si>
  <si>
    <t>Centaurea jacea</t>
  </si>
  <si>
    <t>Knoopkruid</t>
  </si>
  <si>
    <t>Rumex hydrolapathum</t>
  </si>
  <si>
    <t>Waterzuring</t>
  </si>
  <si>
    <t>Jacobaea vulgaris subsp. dunensis</t>
  </si>
  <si>
    <t>Duinkruiskruid</t>
  </si>
  <si>
    <t>Lolium perenne</t>
  </si>
  <si>
    <t>Engels raaigras</t>
  </si>
  <si>
    <t>Euonymus europaeus</t>
  </si>
  <si>
    <t>Wilde kardinaalsmuts</t>
  </si>
  <si>
    <t>Epilobium ciliatum</t>
  </si>
  <si>
    <t>Beklierde basterdwederik</t>
  </si>
  <si>
    <t>Sorbus aucuparia</t>
  </si>
  <si>
    <t>Wilde lijsterbes</t>
  </si>
  <si>
    <t>Filipendula ulmaria</t>
  </si>
  <si>
    <t>Moerasspirea</t>
  </si>
  <si>
    <t>Epilobium hirsutum</t>
  </si>
  <si>
    <t>Harig wilgenroosje</t>
  </si>
  <si>
    <t>Cornus sanguinea</t>
  </si>
  <si>
    <t>Rode kornoelje</t>
  </si>
  <si>
    <t>Cirsium arvense</t>
  </si>
  <si>
    <t>Akkerdistel</t>
  </si>
  <si>
    <t>Lycopus europaeus</t>
  </si>
  <si>
    <t>Wolfspoot</t>
  </si>
  <si>
    <t>Heracleum sphondylium subsp. sphondylium</t>
  </si>
  <si>
    <t>Gewone berenklauw</t>
  </si>
  <si>
    <t>Digitaria sanguinalis</t>
  </si>
  <si>
    <t>Harig vingergras</t>
  </si>
  <si>
    <t>Trifolium arvense</t>
  </si>
  <si>
    <t>Hazenpootje</t>
  </si>
  <si>
    <t>Leucanthemum vulgare</t>
  </si>
  <si>
    <t>Gewone margriet</t>
  </si>
  <si>
    <t>Spergula arvensis</t>
  </si>
  <si>
    <t>Gewone spurrie</t>
  </si>
  <si>
    <t>Geranium molle</t>
  </si>
  <si>
    <t>Zachte ooievaarsbek</t>
  </si>
  <si>
    <t>Chenopodium ficifolium</t>
  </si>
  <si>
    <t>Stippelganzenvoet</t>
  </si>
  <si>
    <t>Juncus effusus</t>
  </si>
  <si>
    <t>Pitrus</t>
  </si>
  <si>
    <t>Rumex acetosa</t>
  </si>
  <si>
    <t>Veldzuring</t>
  </si>
  <si>
    <t>Stellaria media</t>
  </si>
  <si>
    <t>Vogelmuur</t>
  </si>
  <si>
    <t>Claytonia perfoliata</t>
  </si>
  <si>
    <t>Winterpostelein</t>
  </si>
  <si>
    <t>Cirsium vulgare</t>
  </si>
  <si>
    <t>Speerdistel</t>
  </si>
  <si>
    <t>Agrostis capillaris</t>
  </si>
  <si>
    <t>Gewoon struisgras</t>
  </si>
  <si>
    <t>Rubus sect. Rubus</t>
  </si>
  <si>
    <t>Zwarte braam</t>
  </si>
  <si>
    <t>Cerastium fontanum subsp. vulgare</t>
  </si>
  <si>
    <t>Gewone hoornbloem</t>
  </si>
  <si>
    <t>Lipandra polysperma</t>
  </si>
  <si>
    <t>Korrelganzenvoet</t>
  </si>
  <si>
    <t>Schedonorus arundinaceus</t>
  </si>
  <si>
    <t>Rietzwenkgras</t>
  </si>
  <si>
    <t>Erigeron sumatrensis</t>
  </si>
  <si>
    <t>Hoge fijnstraal</t>
  </si>
  <si>
    <t>Prunella vulgaris</t>
  </si>
  <si>
    <t>Gewone brunel</t>
  </si>
  <si>
    <t>Poa annua</t>
  </si>
  <si>
    <t>Straatgras</t>
  </si>
  <si>
    <t>Trifolium repens</t>
  </si>
  <si>
    <t>Witte klaver</t>
  </si>
  <si>
    <t>Bellis perennis</t>
  </si>
  <si>
    <t>Madeliefje</t>
  </si>
  <si>
    <t>Hypochaeris radicata</t>
  </si>
  <si>
    <t>Gewoon biggenkruid</t>
  </si>
  <si>
    <t>Anisantha sterilis</t>
  </si>
  <si>
    <t>IJle dravik</t>
  </si>
  <si>
    <t>Hedera helix</t>
  </si>
  <si>
    <t>Klimop</t>
  </si>
  <si>
    <t>Rosa subsect. Caninae</t>
  </si>
  <si>
    <t>Hondsroos s.l.</t>
  </si>
  <si>
    <t>Cerastium semidecandrum</t>
  </si>
  <si>
    <t>Zandhoornbloem</t>
  </si>
  <si>
    <t>Polygonum aviculare</t>
  </si>
  <si>
    <t>Gewoon varkensgras</t>
  </si>
  <si>
    <t>Hordeum murinum</t>
  </si>
  <si>
    <t>Kruipertje</t>
  </si>
  <si>
    <t>Geranium robertianum</t>
  </si>
  <si>
    <t>Robertskruid</t>
  </si>
  <si>
    <t>Sagina procumbens</t>
  </si>
  <si>
    <t>Liggende vetmuur</t>
  </si>
  <si>
    <t>Daucus carota</t>
  </si>
  <si>
    <t>Peen</t>
  </si>
  <si>
    <t>Fraxinus excelsior</t>
  </si>
  <si>
    <t>Es</t>
  </si>
  <si>
    <t>Trifolium pratense</t>
  </si>
  <si>
    <t>Rode klaver</t>
  </si>
  <si>
    <t>Acer campestre</t>
  </si>
  <si>
    <t>Spaanse aak</t>
  </si>
  <si>
    <t>Ranunculus acris</t>
  </si>
  <si>
    <t>Scherpe boterbloem</t>
  </si>
  <si>
    <t>Convolvulus sepium</t>
  </si>
  <si>
    <t>Haagwinde</t>
  </si>
  <si>
    <t>Holcus lanatus</t>
  </si>
  <si>
    <t>Gestreepte witbol</t>
  </si>
  <si>
    <t>Senecio vulgaris</t>
  </si>
  <si>
    <t>Klein kruiskruid</t>
  </si>
  <si>
    <t>Glechoma hederacea</t>
  </si>
  <si>
    <t>Hondsdraf</t>
  </si>
  <si>
    <t>Ranunculus repens</t>
  </si>
  <si>
    <t>Kruipende boterbloem</t>
  </si>
  <si>
    <t>Agrostis stolonifera / gigantea</t>
  </si>
  <si>
    <t>Fioringras / Hoog struisgras</t>
  </si>
  <si>
    <t>Rumex crispus</t>
  </si>
  <si>
    <t>Krulzuring</t>
  </si>
  <si>
    <t>Lapsana communis</t>
  </si>
  <si>
    <t>Akkerkool</t>
  </si>
  <si>
    <t>Jacobaea vulgaris subsp. vulgaris</t>
  </si>
  <si>
    <t>Gewoon jakobskruiskruid</t>
  </si>
  <si>
    <t>Equisetum arvense</t>
  </si>
  <si>
    <t>Heermoes</t>
  </si>
  <si>
    <t>Anthriscus sylvestris</t>
  </si>
  <si>
    <t>Fluitenkruid</t>
  </si>
  <si>
    <t>Arrhenatherum elatius</t>
  </si>
  <si>
    <t>Glanshaver</t>
  </si>
  <si>
    <t>Populus x canescens</t>
  </si>
  <si>
    <t>Grauwe abeel</t>
  </si>
  <si>
    <t>Urtica dioica</t>
  </si>
  <si>
    <t>Grote brandnetel</t>
  </si>
  <si>
    <t>Quercus robur</t>
  </si>
  <si>
    <t>Zomereik</t>
  </si>
  <si>
    <t>Potentilla reptans</t>
  </si>
  <si>
    <t>Vijfvingerkruid</t>
  </si>
  <si>
    <t>Plantago lanceolata</t>
  </si>
  <si>
    <t>Smalle weegbree</t>
  </si>
  <si>
    <t>Achillea millefolium</t>
  </si>
  <si>
    <t>Duizendblad</t>
  </si>
  <si>
    <t>KM-hok 135448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</si>
</sst>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tabSelected="1" workbookViewId="0">
      <selection activeCell="B1" sqref="B1"/>
    </sheetView>
  </sheetViews>
  <sheetFormatPr defaultRowHeight="14.4" x14ac:dyDescent="0.3"/>
  <cols>
    <col min="2" max="2" width="37.109375" customWidth="1"/>
    <col min="3" max="3" width="34.88671875" customWidth="1"/>
    <col min="4" max="4" width="17" customWidth="1"/>
  </cols>
  <sheetData>
    <row r="1" spans="1:4" x14ac:dyDescent="0.3">
      <c r="B1" t="s">
        <v>509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t="str">
        <f>"1218"</f>
        <v>1218</v>
      </c>
      <c r="B3" t="s">
        <v>4</v>
      </c>
      <c r="C3" t="s">
        <v>5</v>
      </c>
      <c r="D3" t="s">
        <v>6</v>
      </c>
    </row>
    <row r="4" spans="1:4" x14ac:dyDescent="0.3">
      <c r="A4" t="str">
        <f>"1245"</f>
        <v>1245</v>
      </c>
      <c r="B4" t="s">
        <v>7</v>
      </c>
      <c r="C4" t="s">
        <v>8</v>
      </c>
      <c r="D4" t="s">
        <v>6</v>
      </c>
    </row>
    <row r="5" spans="1:4" x14ac:dyDescent="0.3">
      <c r="A5" t="str">
        <f>"2394"</f>
        <v>2394</v>
      </c>
      <c r="B5" t="s">
        <v>9</v>
      </c>
      <c r="C5" t="s">
        <v>10</v>
      </c>
      <c r="D5" t="s">
        <v>6</v>
      </c>
    </row>
    <row r="6" spans="1:4" x14ac:dyDescent="0.3">
      <c r="A6" t="str">
        <f>"1350"</f>
        <v>1350</v>
      </c>
      <c r="B6" t="s">
        <v>11</v>
      </c>
      <c r="C6" t="s">
        <v>12</v>
      </c>
      <c r="D6" t="s">
        <v>6</v>
      </c>
    </row>
    <row r="7" spans="1:4" x14ac:dyDescent="0.3">
      <c r="A7" t="str">
        <f>"0589"</f>
        <v>0589</v>
      </c>
      <c r="B7" t="s">
        <v>13</v>
      </c>
      <c r="C7" t="s">
        <v>14</v>
      </c>
      <c r="D7" t="s">
        <v>6</v>
      </c>
    </row>
    <row r="8" spans="1:4" x14ac:dyDescent="0.3">
      <c r="A8" t="str">
        <f>"0794"</f>
        <v>0794</v>
      </c>
      <c r="B8" t="s">
        <v>15</v>
      </c>
      <c r="C8" t="s">
        <v>16</v>
      </c>
      <c r="D8" t="s">
        <v>6</v>
      </c>
    </row>
    <row r="9" spans="1:4" x14ac:dyDescent="0.3">
      <c r="A9" t="str">
        <f>"0570"</f>
        <v>0570</v>
      </c>
      <c r="B9" t="s">
        <v>17</v>
      </c>
      <c r="C9" t="s">
        <v>18</v>
      </c>
      <c r="D9" t="s">
        <v>6</v>
      </c>
    </row>
    <row r="10" spans="1:4" x14ac:dyDescent="0.3">
      <c r="A10" t="str">
        <f>"1349"</f>
        <v>1349</v>
      </c>
      <c r="B10" t="s">
        <v>19</v>
      </c>
      <c r="C10" t="s">
        <v>20</v>
      </c>
      <c r="D10" t="s">
        <v>6</v>
      </c>
    </row>
    <row r="11" spans="1:4" x14ac:dyDescent="0.3">
      <c r="A11" t="str">
        <f>"5490"</f>
        <v>5490</v>
      </c>
      <c r="B11" t="s">
        <v>21</v>
      </c>
      <c r="C11" t="s">
        <v>22</v>
      </c>
      <c r="D11" t="s">
        <v>6</v>
      </c>
    </row>
    <row r="12" spans="1:4" x14ac:dyDescent="0.3">
      <c r="A12" t="str">
        <f>"0810"</f>
        <v>0810</v>
      </c>
      <c r="B12" t="s">
        <v>23</v>
      </c>
      <c r="C12" t="s">
        <v>24</v>
      </c>
      <c r="D12" t="s">
        <v>6</v>
      </c>
    </row>
    <row r="13" spans="1:4" x14ac:dyDescent="0.3">
      <c r="A13" t="str">
        <f>"0575"</f>
        <v>0575</v>
      </c>
      <c r="B13" t="s">
        <v>25</v>
      </c>
      <c r="C13" t="s">
        <v>26</v>
      </c>
      <c r="D13" t="s">
        <v>6</v>
      </c>
    </row>
    <row r="14" spans="1:4" x14ac:dyDescent="0.3">
      <c r="A14" t="str">
        <f>"2457"</f>
        <v>2457</v>
      </c>
      <c r="B14" t="s">
        <v>27</v>
      </c>
      <c r="C14" t="s">
        <v>28</v>
      </c>
      <c r="D14" t="s">
        <v>6</v>
      </c>
    </row>
    <row r="15" spans="1:4" x14ac:dyDescent="0.3">
      <c r="A15" t="str">
        <f>"0839"</f>
        <v>0839</v>
      </c>
      <c r="B15" t="s">
        <v>29</v>
      </c>
      <c r="C15" t="s">
        <v>30</v>
      </c>
      <c r="D15" t="s">
        <v>6</v>
      </c>
    </row>
    <row r="16" spans="1:4" x14ac:dyDescent="0.3">
      <c r="A16" t="str">
        <f>"0166"</f>
        <v>0166</v>
      </c>
      <c r="B16" t="s">
        <v>31</v>
      </c>
      <c r="C16" t="s">
        <v>32</v>
      </c>
      <c r="D16" t="s">
        <v>6</v>
      </c>
    </row>
    <row r="17" spans="1:4" x14ac:dyDescent="0.3">
      <c r="A17" t="str">
        <f>"0089"</f>
        <v>0089</v>
      </c>
      <c r="B17" t="s">
        <v>33</v>
      </c>
      <c r="C17" t="s">
        <v>34</v>
      </c>
      <c r="D17" t="s">
        <v>6</v>
      </c>
    </row>
    <row r="18" spans="1:4" x14ac:dyDescent="0.3">
      <c r="A18" t="str">
        <f>"0894"</f>
        <v>0894</v>
      </c>
      <c r="B18" t="s">
        <v>35</v>
      </c>
      <c r="C18" t="s">
        <v>36</v>
      </c>
      <c r="D18" t="s">
        <v>6</v>
      </c>
    </row>
    <row r="19" spans="1:4" x14ac:dyDescent="0.3">
      <c r="A19" t="str">
        <f>"0431"</f>
        <v>0431</v>
      </c>
      <c r="B19" t="s">
        <v>37</v>
      </c>
      <c r="C19" t="s">
        <v>38</v>
      </c>
      <c r="D19" t="s">
        <v>6</v>
      </c>
    </row>
    <row r="20" spans="1:4" x14ac:dyDescent="0.3">
      <c r="A20" t="str">
        <f>"0873"</f>
        <v>0873</v>
      </c>
      <c r="B20" t="s">
        <v>39</v>
      </c>
      <c r="C20" t="s">
        <v>40</v>
      </c>
      <c r="D20" t="s">
        <v>6</v>
      </c>
    </row>
    <row r="21" spans="1:4" x14ac:dyDescent="0.3">
      <c r="A21" t="str">
        <f>"0684"</f>
        <v>0684</v>
      </c>
      <c r="B21" t="s">
        <v>41</v>
      </c>
      <c r="C21" t="s">
        <v>42</v>
      </c>
      <c r="D21" t="s">
        <v>6</v>
      </c>
    </row>
    <row r="22" spans="1:4" x14ac:dyDescent="0.3">
      <c r="A22" t="str">
        <f>"6917"</f>
        <v>6917</v>
      </c>
      <c r="B22" t="s">
        <v>43</v>
      </c>
      <c r="C22" t="s">
        <v>44</v>
      </c>
      <c r="D22" t="s">
        <v>6</v>
      </c>
    </row>
    <row r="23" spans="1:4" x14ac:dyDescent="0.3">
      <c r="A23" t="str">
        <f>"0727"</f>
        <v>0727</v>
      </c>
      <c r="B23" t="s">
        <v>45</v>
      </c>
      <c r="C23" t="s">
        <v>46</v>
      </c>
      <c r="D23" t="s">
        <v>6</v>
      </c>
    </row>
    <row r="24" spans="1:4" x14ac:dyDescent="0.3">
      <c r="A24" t="str">
        <f>"0977"</f>
        <v>0977</v>
      </c>
      <c r="B24" t="s">
        <v>47</v>
      </c>
      <c r="C24" t="s">
        <v>48</v>
      </c>
      <c r="D24" t="s">
        <v>6</v>
      </c>
    </row>
    <row r="25" spans="1:4" x14ac:dyDescent="0.3">
      <c r="A25" t="str">
        <f>"2101"</f>
        <v>2101</v>
      </c>
      <c r="B25" t="s">
        <v>49</v>
      </c>
      <c r="C25" t="s">
        <v>50</v>
      </c>
      <c r="D25" t="s">
        <v>6</v>
      </c>
    </row>
    <row r="26" spans="1:4" x14ac:dyDescent="0.3">
      <c r="A26" t="str">
        <f>"2323"</f>
        <v>2323</v>
      </c>
      <c r="B26" t="s">
        <v>51</v>
      </c>
      <c r="C26" t="s">
        <v>52</v>
      </c>
      <c r="D26" t="s">
        <v>6</v>
      </c>
    </row>
    <row r="27" spans="1:4" x14ac:dyDescent="0.3">
      <c r="A27" t="str">
        <f>"1860"</f>
        <v>1860</v>
      </c>
      <c r="B27" t="s">
        <v>53</v>
      </c>
      <c r="C27" t="s">
        <v>54</v>
      </c>
      <c r="D27" t="s">
        <v>6</v>
      </c>
    </row>
    <row r="28" spans="1:4" x14ac:dyDescent="0.3">
      <c r="A28" t="str">
        <f>"0174"</f>
        <v>0174</v>
      </c>
      <c r="B28" t="s">
        <v>55</v>
      </c>
      <c r="C28" t="s">
        <v>56</v>
      </c>
      <c r="D28" t="s">
        <v>6</v>
      </c>
    </row>
    <row r="29" spans="1:4" x14ac:dyDescent="0.3">
      <c r="A29" t="str">
        <f>"0166"</f>
        <v>0166</v>
      </c>
      <c r="B29" t="s">
        <v>31</v>
      </c>
      <c r="C29" t="s">
        <v>32</v>
      </c>
      <c r="D29" t="s">
        <v>6</v>
      </c>
    </row>
    <row r="30" spans="1:4" x14ac:dyDescent="0.3">
      <c r="A30" t="str">
        <f>"1733"</f>
        <v>1733</v>
      </c>
      <c r="B30" t="s">
        <v>57</v>
      </c>
      <c r="C30" t="s">
        <v>58</v>
      </c>
      <c r="D30" t="s">
        <v>6</v>
      </c>
    </row>
    <row r="31" spans="1:4" x14ac:dyDescent="0.3">
      <c r="A31" t="str">
        <f>"0792"</f>
        <v>0792</v>
      </c>
      <c r="B31" t="s">
        <v>59</v>
      </c>
      <c r="C31" t="s">
        <v>60</v>
      </c>
      <c r="D31" t="s">
        <v>6</v>
      </c>
    </row>
    <row r="32" spans="1:4" x14ac:dyDescent="0.3">
      <c r="A32" t="str">
        <f>"0926"</f>
        <v>0926</v>
      </c>
      <c r="B32" t="s">
        <v>61</v>
      </c>
      <c r="C32" t="s">
        <v>62</v>
      </c>
      <c r="D32" t="s">
        <v>6</v>
      </c>
    </row>
    <row r="33" spans="1:4" x14ac:dyDescent="0.3">
      <c r="A33" t="str">
        <f>"0700"</f>
        <v>0700</v>
      </c>
      <c r="B33" t="s">
        <v>63</v>
      </c>
      <c r="C33" t="s">
        <v>64</v>
      </c>
      <c r="D33" t="s">
        <v>6</v>
      </c>
    </row>
    <row r="34" spans="1:4" x14ac:dyDescent="0.3">
      <c r="A34" t="str">
        <f>"1873"</f>
        <v>1873</v>
      </c>
      <c r="B34" t="s">
        <v>65</v>
      </c>
      <c r="C34" t="s">
        <v>66</v>
      </c>
      <c r="D34" t="s">
        <v>6</v>
      </c>
    </row>
    <row r="35" spans="1:4" x14ac:dyDescent="0.3">
      <c r="A35" t="str">
        <f>"1221"</f>
        <v>1221</v>
      </c>
      <c r="B35" t="s">
        <v>67</v>
      </c>
      <c r="C35" t="s">
        <v>68</v>
      </c>
      <c r="D35" t="s">
        <v>6</v>
      </c>
    </row>
    <row r="36" spans="1:4" x14ac:dyDescent="0.3">
      <c r="A36" t="str">
        <f>"1084"</f>
        <v>1084</v>
      </c>
      <c r="B36" t="s">
        <v>69</v>
      </c>
      <c r="C36" t="s">
        <v>70</v>
      </c>
      <c r="D36" t="s">
        <v>6</v>
      </c>
    </row>
    <row r="37" spans="1:4" x14ac:dyDescent="0.3">
      <c r="A37" t="str">
        <f>"1877"</f>
        <v>1877</v>
      </c>
      <c r="B37" t="s">
        <v>71</v>
      </c>
      <c r="C37" t="s">
        <v>72</v>
      </c>
      <c r="D37" t="s">
        <v>6</v>
      </c>
    </row>
    <row r="38" spans="1:4" x14ac:dyDescent="0.3">
      <c r="A38" t="str">
        <f>"1763"</f>
        <v>1763</v>
      </c>
      <c r="B38" t="s">
        <v>73</v>
      </c>
      <c r="C38" t="s">
        <v>74</v>
      </c>
      <c r="D38" t="s">
        <v>6</v>
      </c>
    </row>
    <row r="39" spans="1:4" x14ac:dyDescent="0.3">
      <c r="A39" t="str">
        <f>"2102"</f>
        <v>2102</v>
      </c>
      <c r="B39" t="s">
        <v>75</v>
      </c>
      <c r="C39" t="s">
        <v>76</v>
      </c>
      <c r="D39" t="s">
        <v>6</v>
      </c>
    </row>
    <row r="40" spans="1:4" x14ac:dyDescent="0.3">
      <c r="A40" t="str">
        <f>"8083"</f>
        <v>8083</v>
      </c>
      <c r="B40" t="s">
        <v>77</v>
      </c>
      <c r="C40" t="s">
        <v>78</v>
      </c>
      <c r="D40" t="s">
        <v>6</v>
      </c>
    </row>
    <row r="41" spans="1:4" x14ac:dyDescent="0.3">
      <c r="A41" t="str">
        <f>"0789"</f>
        <v>0789</v>
      </c>
      <c r="B41" t="s">
        <v>79</v>
      </c>
      <c r="C41" t="s">
        <v>80</v>
      </c>
      <c r="D41" t="s">
        <v>6</v>
      </c>
    </row>
    <row r="42" spans="1:4" x14ac:dyDescent="0.3">
      <c r="A42" t="str">
        <f>"0002"</f>
        <v>0002</v>
      </c>
      <c r="B42" t="s">
        <v>81</v>
      </c>
      <c r="C42" t="s">
        <v>82</v>
      </c>
      <c r="D42" t="s">
        <v>6</v>
      </c>
    </row>
    <row r="43" spans="1:4" x14ac:dyDescent="0.3">
      <c r="A43" t="str">
        <f>"0865"</f>
        <v>0865</v>
      </c>
      <c r="B43" t="s">
        <v>83</v>
      </c>
      <c r="C43" t="s">
        <v>84</v>
      </c>
      <c r="D43" t="s">
        <v>6</v>
      </c>
    </row>
    <row r="44" spans="1:4" x14ac:dyDescent="0.3">
      <c r="A44" t="str">
        <f>"0018"</f>
        <v>0018</v>
      </c>
      <c r="B44" t="s">
        <v>85</v>
      </c>
      <c r="C44" t="s">
        <v>86</v>
      </c>
      <c r="D44" t="s">
        <v>6</v>
      </c>
    </row>
    <row r="45" spans="1:4" x14ac:dyDescent="0.3">
      <c r="A45" t="str">
        <f>"0584"</f>
        <v>0584</v>
      </c>
      <c r="B45" t="s">
        <v>87</v>
      </c>
      <c r="C45" t="s">
        <v>88</v>
      </c>
      <c r="D45" t="s">
        <v>6</v>
      </c>
    </row>
    <row r="46" spans="1:4" x14ac:dyDescent="0.3">
      <c r="A46" t="str">
        <f>"0258"</f>
        <v>0258</v>
      </c>
      <c r="B46" t="s">
        <v>89</v>
      </c>
      <c r="C46" t="s">
        <v>90</v>
      </c>
      <c r="D46" t="s">
        <v>6</v>
      </c>
    </row>
    <row r="47" spans="1:4" x14ac:dyDescent="0.3">
      <c r="A47" t="str">
        <f>"0665"</f>
        <v>0665</v>
      </c>
      <c r="B47" t="s">
        <v>91</v>
      </c>
      <c r="C47" t="s">
        <v>92</v>
      </c>
      <c r="D47" t="s">
        <v>6</v>
      </c>
    </row>
    <row r="48" spans="1:4" x14ac:dyDescent="0.3">
      <c r="A48" t="str">
        <f>"1318"</f>
        <v>1318</v>
      </c>
      <c r="B48" t="s">
        <v>93</v>
      </c>
      <c r="C48" t="s">
        <v>94</v>
      </c>
      <c r="D48" t="s">
        <v>6</v>
      </c>
    </row>
    <row r="49" spans="1:4" x14ac:dyDescent="0.3">
      <c r="A49" t="str">
        <f>"1384"</f>
        <v>1384</v>
      </c>
      <c r="B49" t="s">
        <v>95</v>
      </c>
      <c r="C49" t="s">
        <v>96</v>
      </c>
      <c r="D49" t="s">
        <v>6</v>
      </c>
    </row>
    <row r="50" spans="1:4" x14ac:dyDescent="0.3">
      <c r="A50" t="str">
        <f>"1029"</f>
        <v>1029</v>
      </c>
      <c r="B50" t="s">
        <v>97</v>
      </c>
      <c r="C50" t="s">
        <v>98</v>
      </c>
      <c r="D50" t="s">
        <v>6</v>
      </c>
    </row>
    <row r="51" spans="1:4" x14ac:dyDescent="0.3">
      <c r="A51" t="str">
        <f>"1343"</f>
        <v>1343</v>
      </c>
      <c r="B51" t="s">
        <v>99</v>
      </c>
      <c r="C51" t="s">
        <v>100</v>
      </c>
      <c r="D51" t="s">
        <v>6</v>
      </c>
    </row>
    <row r="52" spans="1:4" x14ac:dyDescent="0.3">
      <c r="A52" t="str">
        <f>"1006"</f>
        <v>1006</v>
      </c>
      <c r="B52" t="s">
        <v>101</v>
      </c>
      <c r="C52" t="s">
        <v>102</v>
      </c>
      <c r="D52" t="s">
        <v>6</v>
      </c>
    </row>
    <row r="53" spans="1:4" x14ac:dyDescent="0.3">
      <c r="A53" t="str">
        <f>"1176"</f>
        <v>1176</v>
      </c>
      <c r="B53" t="s">
        <v>103</v>
      </c>
      <c r="C53" t="s">
        <v>104</v>
      </c>
      <c r="D53" t="s">
        <v>6</v>
      </c>
    </row>
    <row r="54" spans="1:4" x14ac:dyDescent="0.3">
      <c r="A54" t="str">
        <f>"2485"</f>
        <v>2485</v>
      </c>
      <c r="B54" t="s">
        <v>105</v>
      </c>
      <c r="C54" t="s">
        <v>106</v>
      </c>
      <c r="D54" t="s">
        <v>6</v>
      </c>
    </row>
    <row r="55" spans="1:4" x14ac:dyDescent="0.3">
      <c r="A55" t="str">
        <f>"5353"</f>
        <v>5353</v>
      </c>
      <c r="B55" t="s">
        <v>107</v>
      </c>
      <c r="C55" t="s">
        <v>108</v>
      </c>
      <c r="D55" t="s">
        <v>109</v>
      </c>
    </row>
    <row r="56" spans="1:4" x14ac:dyDescent="0.3">
      <c r="A56" t="str">
        <f>"0305"</f>
        <v>0305</v>
      </c>
      <c r="B56" t="s">
        <v>110</v>
      </c>
      <c r="C56" t="s">
        <v>111</v>
      </c>
      <c r="D56" t="s">
        <v>6</v>
      </c>
    </row>
    <row r="57" spans="1:4" x14ac:dyDescent="0.3">
      <c r="A57" t="str">
        <f>"5021"</f>
        <v>5021</v>
      </c>
      <c r="B57" t="s">
        <v>112</v>
      </c>
      <c r="C57" t="s">
        <v>113</v>
      </c>
      <c r="D57" t="s">
        <v>109</v>
      </c>
    </row>
    <row r="58" spans="1:4" x14ac:dyDescent="0.3">
      <c r="A58" t="str">
        <f>"0678"</f>
        <v>0678</v>
      </c>
      <c r="B58" t="s">
        <v>114</v>
      </c>
      <c r="C58" t="s">
        <v>115</v>
      </c>
      <c r="D58" t="s">
        <v>6</v>
      </c>
    </row>
    <row r="59" spans="1:4" x14ac:dyDescent="0.3">
      <c r="A59" t="str">
        <f>"0021"</f>
        <v>0021</v>
      </c>
      <c r="B59" t="s">
        <v>116</v>
      </c>
      <c r="C59" t="s">
        <v>117</v>
      </c>
      <c r="D59" t="s">
        <v>6</v>
      </c>
    </row>
    <row r="60" spans="1:4" x14ac:dyDescent="0.3">
      <c r="A60" t="str">
        <f>"1966"</f>
        <v>1966</v>
      </c>
      <c r="B60" t="s">
        <v>118</v>
      </c>
      <c r="C60" t="s">
        <v>119</v>
      </c>
      <c r="D60" t="s">
        <v>6</v>
      </c>
    </row>
    <row r="61" spans="1:4" x14ac:dyDescent="0.3">
      <c r="A61" t="str">
        <f>"6578"</f>
        <v>6578</v>
      </c>
      <c r="B61" t="s">
        <v>120</v>
      </c>
      <c r="C61" t="s">
        <v>121</v>
      </c>
      <c r="D61" t="s">
        <v>6</v>
      </c>
    </row>
    <row r="62" spans="1:4" x14ac:dyDescent="0.3">
      <c r="A62" t="str">
        <f>"0609"</f>
        <v>0609</v>
      </c>
      <c r="B62" t="s">
        <v>122</v>
      </c>
      <c r="C62" t="s">
        <v>123</v>
      </c>
      <c r="D62" t="s">
        <v>6</v>
      </c>
    </row>
    <row r="63" spans="1:4" x14ac:dyDescent="0.3">
      <c r="A63" t="str">
        <f>"0741"</f>
        <v>0741</v>
      </c>
      <c r="B63" t="s">
        <v>124</v>
      </c>
      <c r="C63" t="s">
        <v>125</v>
      </c>
      <c r="D63" t="s">
        <v>6</v>
      </c>
    </row>
    <row r="64" spans="1:4" x14ac:dyDescent="0.3">
      <c r="A64" t="str">
        <f>"1375"</f>
        <v>1375</v>
      </c>
      <c r="B64" t="s">
        <v>126</v>
      </c>
      <c r="C64" t="s">
        <v>127</v>
      </c>
      <c r="D64" t="s">
        <v>6</v>
      </c>
    </row>
    <row r="65" spans="1:4" x14ac:dyDescent="0.3">
      <c r="A65" t="str">
        <f>"1726"</f>
        <v>1726</v>
      </c>
      <c r="B65" t="s">
        <v>128</v>
      </c>
      <c r="C65" t="s">
        <v>129</v>
      </c>
      <c r="D65" t="s">
        <v>109</v>
      </c>
    </row>
    <row r="66" spans="1:4" x14ac:dyDescent="0.3">
      <c r="A66" t="str">
        <f>"1301"</f>
        <v>1301</v>
      </c>
      <c r="B66" t="s">
        <v>130</v>
      </c>
      <c r="C66" t="s">
        <v>131</v>
      </c>
      <c r="D66" t="s">
        <v>6</v>
      </c>
    </row>
    <row r="67" spans="1:4" x14ac:dyDescent="0.3">
      <c r="A67" t="str">
        <f>"1061"</f>
        <v>1061</v>
      </c>
      <c r="B67" t="s">
        <v>132</v>
      </c>
      <c r="C67" t="s">
        <v>133</v>
      </c>
      <c r="D67" t="s">
        <v>6</v>
      </c>
    </row>
    <row r="68" spans="1:4" x14ac:dyDescent="0.3">
      <c r="A68" t="str">
        <f>"5032"</f>
        <v>5032</v>
      </c>
      <c r="B68" t="s">
        <v>134</v>
      </c>
      <c r="C68" t="s">
        <v>135</v>
      </c>
      <c r="D68" t="s">
        <v>6</v>
      </c>
    </row>
    <row r="69" spans="1:4" x14ac:dyDescent="0.3">
      <c r="A69" t="str">
        <f>"0970"</f>
        <v>0970</v>
      </c>
      <c r="B69" t="s">
        <v>136</v>
      </c>
      <c r="C69" t="s">
        <v>137</v>
      </c>
      <c r="D69" t="s">
        <v>6</v>
      </c>
    </row>
    <row r="70" spans="1:4" x14ac:dyDescent="0.3">
      <c r="A70" t="str">
        <f>"2103"</f>
        <v>2103</v>
      </c>
      <c r="B70" t="s">
        <v>138</v>
      </c>
      <c r="C70" t="s">
        <v>139</v>
      </c>
      <c r="D70" t="s">
        <v>109</v>
      </c>
    </row>
    <row r="71" spans="1:4" x14ac:dyDescent="0.3">
      <c r="A71" t="str">
        <f>"0915"</f>
        <v>0915</v>
      </c>
      <c r="B71" t="s">
        <v>140</v>
      </c>
      <c r="C71" t="s">
        <v>141</v>
      </c>
      <c r="D71" t="s">
        <v>6</v>
      </c>
    </row>
    <row r="72" spans="1:4" x14ac:dyDescent="0.3">
      <c r="A72" t="str">
        <f>"5445"</f>
        <v>5445</v>
      </c>
      <c r="B72" t="s">
        <v>142</v>
      </c>
      <c r="C72" t="s">
        <v>143</v>
      </c>
      <c r="D72" t="s">
        <v>6</v>
      </c>
    </row>
    <row r="73" spans="1:4" x14ac:dyDescent="0.3">
      <c r="A73" t="str">
        <f>"0200"</f>
        <v>0200</v>
      </c>
      <c r="B73" t="s">
        <v>144</v>
      </c>
      <c r="C73" t="s">
        <v>145</v>
      </c>
      <c r="D73" t="s">
        <v>6</v>
      </c>
    </row>
    <row r="74" spans="1:4" x14ac:dyDescent="0.3">
      <c r="A74" t="str">
        <f>"0475"</f>
        <v>0475</v>
      </c>
      <c r="B74" t="s">
        <v>146</v>
      </c>
      <c r="C74" t="s">
        <v>147</v>
      </c>
      <c r="D74" t="s">
        <v>6</v>
      </c>
    </row>
    <row r="75" spans="1:4" x14ac:dyDescent="0.3">
      <c r="A75" t="str">
        <f>"5352"</f>
        <v>5352</v>
      </c>
      <c r="B75" t="s">
        <v>148</v>
      </c>
      <c r="C75" t="s">
        <v>149</v>
      </c>
      <c r="D75" t="s">
        <v>6</v>
      </c>
    </row>
    <row r="76" spans="1:4" x14ac:dyDescent="0.3">
      <c r="A76" t="str">
        <f>"0372"</f>
        <v>0372</v>
      </c>
      <c r="B76" t="s">
        <v>150</v>
      </c>
      <c r="C76" t="s">
        <v>151</v>
      </c>
      <c r="D76" t="s">
        <v>6</v>
      </c>
    </row>
    <row r="77" spans="1:4" x14ac:dyDescent="0.3">
      <c r="A77" t="str">
        <f>"1897"</f>
        <v>1897</v>
      </c>
      <c r="B77" t="s">
        <v>152</v>
      </c>
      <c r="C77" t="s">
        <v>153</v>
      </c>
      <c r="D77" t="s">
        <v>6</v>
      </c>
    </row>
    <row r="78" spans="1:4" x14ac:dyDescent="0.3">
      <c r="A78" t="str">
        <f>"0574"</f>
        <v>0574</v>
      </c>
      <c r="B78" t="s">
        <v>154</v>
      </c>
      <c r="C78" t="s">
        <v>155</v>
      </c>
      <c r="D78" t="s">
        <v>6</v>
      </c>
    </row>
    <row r="79" spans="1:4" x14ac:dyDescent="0.3">
      <c r="A79" t="str">
        <f>"0911"</f>
        <v>0911</v>
      </c>
      <c r="B79" t="s">
        <v>156</v>
      </c>
      <c r="C79" t="s">
        <v>157</v>
      </c>
      <c r="D79" t="s">
        <v>6</v>
      </c>
    </row>
    <row r="80" spans="1:4" x14ac:dyDescent="0.3">
      <c r="A80" t="str">
        <f>"0203"</f>
        <v>0203</v>
      </c>
      <c r="B80" t="s">
        <v>158</v>
      </c>
      <c r="C80" t="s">
        <v>159</v>
      </c>
      <c r="D80" t="s">
        <v>6</v>
      </c>
    </row>
    <row r="81" spans="1:4" x14ac:dyDescent="0.3">
      <c r="A81" t="str">
        <f>"1358"</f>
        <v>1358</v>
      </c>
      <c r="B81" t="s">
        <v>160</v>
      </c>
      <c r="C81" t="s">
        <v>161</v>
      </c>
      <c r="D81" t="s">
        <v>6</v>
      </c>
    </row>
    <row r="82" spans="1:4" x14ac:dyDescent="0.3">
      <c r="A82" t="str">
        <f>"0706"</f>
        <v>0706</v>
      </c>
      <c r="B82" t="s">
        <v>162</v>
      </c>
      <c r="C82" t="s">
        <v>163</v>
      </c>
      <c r="D82" t="s">
        <v>6</v>
      </c>
    </row>
    <row r="83" spans="1:4" x14ac:dyDescent="0.3">
      <c r="A83" t="str">
        <f>"5331"</f>
        <v>5331</v>
      </c>
      <c r="B83" t="s">
        <v>164</v>
      </c>
      <c r="C83" t="s">
        <v>165</v>
      </c>
      <c r="D83" t="s">
        <v>6</v>
      </c>
    </row>
    <row r="84" spans="1:4" x14ac:dyDescent="0.3">
      <c r="A84" t="str">
        <f>"1078"</f>
        <v>1078</v>
      </c>
      <c r="B84" t="s">
        <v>166</v>
      </c>
      <c r="C84" t="s">
        <v>167</v>
      </c>
      <c r="D84" t="s">
        <v>6</v>
      </c>
    </row>
    <row r="85" spans="1:4" x14ac:dyDescent="0.3">
      <c r="A85" t="str">
        <f>"5321"</f>
        <v>5321</v>
      </c>
      <c r="B85" t="s">
        <v>168</v>
      </c>
      <c r="C85" t="s">
        <v>169</v>
      </c>
      <c r="D85" t="s">
        <v>170</v>
      </c>
    </row>
    <row r="86" spans="1:4" x14ac:dyDescent="0.3">
      <c r="A86" t="str">
        <f>"0102"</f>
        <v>0102</v>
      </c>
      <c r="B86" t="s">
        <v>171</v>
      </c>
      <c r="C86" t="s">
        <v>172</v>
      </c>
      <c r="D86" t="s">
        <v>109</v>
      </c>
    </row>
    <row r="87" spans="1:4" x14ac:dyDescent="0.3">
      <c r="A87" t="str">
        <f>"0029"</f>
        <v>0029</v>
      </c>
      <c r="B87" t="s">
        <v>173</v>
      </c>
      <c r="C87" t="s">
        <v>174</v>
      </c>
      <c r="D87" t="s">
        <v>6</v>
      </c>
    </row>
    <row r="88" spans="1:4" x14ac:dyDescent="0.3">
      <c r="A88" t="str">
        <f>"0759"</f>
        <v>0759</v>
      </c>
      <c r="B88" t="s">
        <v>175</v>
      </c>
      <c r="C88" t="s">
        <v>176</v>
      </c>
      <c r="D88" t="s">
        <v>6</v>
      </c>
    </row>
    <row r="89" spans="1:4" x14ac:dyDescent="0.3">
      <c r="A89" t="str">
        <f>"1829"</f>
        <v>1829</v>
      </c>
      <c r="B89" t="s">
        <v>177</v>
      </c>
      <c r="C89" t="s">
        <v>178</v>
      </c>
      <c r="D89" t="s">
        <v>6</v>
      </c>
    </row>
    <row r="90" spans="1:4" x14ac:dyDescent="0.3">
      <c r="A90" t="str">
        <f>"1133"</f>
        <v>1133</v>
      </c>
      <c r="B90" t="s">
        <v>179</v>
      </c>
      <c r="C90" t="s">
        <v>180</v>
      </c>
      <c r="D90" t="s">
        <v>6</v>
      </c>
    </row>
    <row r="91" spans="1:4" x14ac:dyDescent="0.3">
      <c r="A91" t="str">
        <f>"0250"</f>
        <v>0250</v>
      </c>
      <c r="B91" t="s">
        <v>181</v>
      </c>
      <c r="C91" t="s">
        <v>182</v>
      </c>
      <c r="D91" t="s">
        <v>109</v>
      </c>
    </row>
    <row r="92" spans="1:4" x14ac:dyDescent="0.3">
      <c r="A92" t="str">
        <f>"0785"</f>
        <v>0785</v>
      </c>
      <c r="B92" t="s">
        <v>183</v>
      </c>
      <c r="C92" t="s">
        <v>184</v>
      </c>
      <c r="D92" t="s">
        <v>6</v>
      </c>
    </row>
    <row r="93" spans="1:4" x14ac:dyDescent="0.3">
      <c r="A93" t="str">
        <f>"0546"</f>
        <v>0546</v>
      </c>
      <c r="B93" t="s">
        <v>185</v>
      </c>
      <c r="C93" t="s">
        <v>186</v>
      </c>
      <c r="D93" t="s">
        <v>6</v>
      </c>
    </row>
    <row r="94" spans="1:4" x14ac:dyDescent="0.3">
      <c r="A94" t="str">
        <f>"0042"</f>
        <v>0042</v>
      </c>
      <c r="B94" t="s">
        <v>187</v>
      </c>
      <c r="C94" t="s">
        <v>188</v>
      </c>
      <c r="D94" t="s">
        <v>6</v>
      </c>
    </row>
    <row r="95" spans="1:4" x14ac:dyDescent="0.3">
      <c r="A95" t="str">
        <f>"0723"</f>
        <v>0723</v>
      </c>
      <c r="B95" t="s">
        <v>189</v>
      </c>
      <c r="C95" t="s">
        <v>190</v>
      </c>
      <c r="D95" t="s">
        <v>6</v>
      </c>
    </row>
    <row r="96" spans="1:4" x14ac:dyDescent="0.3">
      <c r="A96" t="str">
        <f>"2426"</f>
        <v>2426</v>
      </c>
      <c r="B96" t="s">
        <v>191</v>
      </c>
      <c r="C96" t="s">
        <v>192</v>
      </c>
      <c r="D96" t="s">
        <v>6</v>
      </c>
    </row>
    <row r="97" spans="1:4" x14ac:dyDescent="0.3">
      <c r="A97" t="str">
        <f>"1103"</f>
        <v>1103</v>
      </c>
      <c r="B97" t="s">
        <v>193</v>
      </c>
      <c r="C97" t="s">
        <v>194</v>
      </c>
      <c r="D97" t="s">
        <v>6</v>
      </c>
    </row>
    <row r="98" spans="1:4" x14ac:dyDescent="0.3">
      <c r="A98" t="str">
        <f>"2107"</f>
        <v>2107</v>
      </c>
      <c r="B98" t="s">
        <v>195</v>
      </c>
      <c r="C98" t="s">
        <v>196</v>
      </c>
      <c r="D98" t="s">
        <v>6</v>
      </c>
    </row>
    <row r="99" spans="1:4" x14ac:dyDescent="0.3">
      <c r="A99" t="str">
        <f>"1917"</f>
        <v>1917</v>
      </c>
      <c r="B99" t="s">
        <v>197</v>
      </c>
      <c r="C99" t="s">
        <v>198</v>
      </c>
      <c r="D99" t="s">
        <v>6</v>
      </c>
    </row>
    <row r="100" spans="1:4" x14ac:dyDescent="0.3">
      <c r="A100" t="str">
        <f>"0202"</f>
        <v>0202</v>
      </c>
      <c r="B100" t="s">
        <v>199</v>
      </c>
      <c r="C100" t="s">
        <v>200</v>
      </c>
      <c r="D100" t="s">
        <v>6</v>
      </c>
    </row>
    <row r="101" spans="1:4" x14ac:dyDescent="0.3">
      <c r="A101" t="str">
        <f>"1704"</f>
        <v>1704</v>
      </c>
      <c r="B101" t="s">
        <v>201</v>
      </c>
      <c r="C101" t="s">
        <v>202</v>
      </c>
      <c r="D101" t="s">
        <v>6</v>
      </c>
    </row>
    <row r="102" spans="1:4" x14ac:dyDescent="0.3">
      <c r="A102" t="str">
        <f>"0544"</f>
        <v>0544</v>
      </c>
      <c r="B102" t="s">
        <v>203</v>
      </c>
      <c r="C102" t="s">
        <v>204</v>
      </c>
      <c r="D102" t="s">
        <v>6</v>
      </c>
    </row>
    <row r="103" spans="1:4" x14ac:dyDescent="0.3">
      <c r="A103" t="str">
        <f>"2286"</f>
        <v>2286</v>
      </c>
      <c r="B103" t="s">
        <v>205</v>
      </c>
      <c r="C103" t="s">
        <v>206</v>
      </c>
      <c r="D103" t="s">
        <v>6</v>
      </c>
    </row>
    <row r="104" spans="1:4" x14ac:dyDescent="0.3">
      <c r="A104" t="str">
        <f>"0944"</f>
        <v>0944</v>
      </c>
      <c r="B104" t="s">
        <v>207</v>
      </c>
      <c r="C104" t="s">
        <v>208</v>
      </c>
      <c r="D104" t="s">
        <v>6</v>
      </c>
    </row>
    <row r="105" spans="1:4" x14ac:dyDescent="0.3">
      <c r="A105" t="str">
        <f>"2466"</f>
        <v>2466</v>
      </c>
      <c r="B105" t="s">
        <v>209</v>
      </c>
      <c r="C105" t="s">
        <v>210</v>
      </c>
      <c r="D105" t="s">
        <v>6</v>
      </c>
    </row>
    <row r="106" spans="1:4" x14ac:dyDescent="0.3">
      <c r="A106" t="str">
        <f>"0208"</f>
        <v>0208</v>
      </c>
      <c r="B106" t="s">
        <v>211</v>
      </c>
      <c r="C106" t="s">
        <v>212</v>
      </c>
      <c r="D106" t="s">
        <v>6</v>
      </c>
    </row>
    <row r="107" spans="1:4" x14ac:dyDescent="0.3">
      <c r="A107" t="str">
        <f>"1393"</f>
        <v>1393</v>
      </c>
      <c r="B107" t="s">
        <v>213</v>
      </c>
      <c r="C107" t="s">
        <v>214</v>
      </c>
      <c r="D107" t="s">
        <v>6</v>
      </c>
    </row>
    <row r="108" spans="1:4" x14ac:dyDescent="0.3">
      <c r="A108" t="str">
        <f>"0910"</f>
        <v>0910</v>
      </c>
      <c r="B108" t="s">
        <v>215</v>
      </c>
      <c r="C108" t="s">
        <v>216</v>
      </c>
      <c r="D108" t="s">
        <v>6</v>
      </c>
    </row>
    <row r="109" spans="1:4" x14ac:dyDescent="0.3">
      <c r="A109" t="str">
        <f>"1224"</f>
        <v>1224</v>
      </c>
      <c r="B109" t="s">
        <v>217</v>
      </c>
      <c r="C109" t="s">
        <v>218</v>
      </c>
      <c r="D109" t="s">
        <v>6</v>
      </c>
    </row>
    <row r="110" spans="1:4" x14ac:dyDescent="0.3">
      <c r="A110" t="str">
        <f>"5117"</f>
        <v>5117</v>
      </c>
      <c r="B110" t="s">
        <v>219</v>
      </c>
      <c r="C110" t="s">
        <v>220</v>
      </c>
      <c r="D110" t="s">
        <v>6</v>
      </c>
    </row>
    <row r="111" spans="1:4" x14ac:dyDescent="0.3">
      <c r="A111" t="str">
        <f>"0011"</f>
        <v>0011</v>
      </c>
      <c r="B111" t="s">
        <v>221</v>
      </c>
      <c r="C111" t="s">
        <v>222</v>
      </c>
      <c r="D111" t="s">
        <v>6</v>
      </c>
    </row>
    <row r="112" spans="1:4" x14ac:dyDescent="0.3">
      <c r="A112" t="str">
        <f>"2324"</f>
        <v>2324</v>
      </c>
      <c r="B112" t="s">
        <v>223</v>
      </c>
      <c r="C112" t="s">
        <v>224</v>
      </c>
      <c r="D112" t="s">
        <v>6</v>
      </c>
    </row>
    <row r="113" spans="1:4" x14ac:dyDescent="0.3">
      <c r="A113" t="str">
        <f>"0457"</f>
        <v>0457</v>
      </c>
      <c r="B113" t="s">
        <v>225</v>
      </c>
      <c r="C113" t="s">
        <v>226</v>
      </c>
      <c r="D113" t="s">
        <v>6</v>
      </c>
    </row>
    <row r="114" spans="1:4" x14ac:dyDescent="0.3">
      <c r="A114" t="str">
        <f>"0840"</f>
        <v>0840</v>
      </c>
      <c r="B114" t="s">
        <v>227</v>
      </c>
      <c r="C114" t="s">
        <v>228</v>
      </c>
      <c r="D114" t="s">
        <v>6</v>
      </c>
    </row>
    <row r="115" spans="1:4" x14ac:dyDescent="0.3">
      <c r="A115" t="str">
        <f>"5456"</f>
        <v>5456</v>
      </c>
      <c r="B115" t="s">
        <v>229</v>
      </c>
      <c r="C115" t="s">
        <v>230</v>
      </c>
      <c r="D115" t="s">
        <v>6</v>
      </c>
    </row>
    <row r="116" spans="1:4" x14ac:dyDescent="0.3">
      <c r="A116" t="str">
        <f>"1642"</f>
        <v>1642</v>
      </c>
      <c r="B116" t="s">
        <v>231</v>
      </c>
      <c r="C116" t="s">
        <v>232</v>
      </c>
      <c r="D116" t="s">
        <v>6</v>
      </c>
    </row>
    <row r="117" spans="1:4" x14ac:dyDescent="0.3">
      <c r="A117" t="str">
        <f>"0947"</f>
        <v>0947</v>
      </c>
      <c r="B117" t="s">
        <v>233</v>
      </c>
      <c r="C117" t="s">
        <v>234</v>
      </c>
      <c r="D117" t="s">
        <v>6</v>
      </c>
    </row>
    <row r="118" spans="1:4" x14ac:dyDescent="0.3">
      <c r="A118" t="str">
        <f>"1347"</f>
        <v>1347</v>
      </c>
      <c r="B118" t="s">
        <v>235</v>
      </c>
      <c r="C118" t="s">
        <v>236</v>
      </c>
      <c r="D118" t="s">
        <v>6</v>
      </c>
    </row>
    <row r="119" spans="1:4" x14ac:dyDescent="0.3">
      <c r="A119" t="str">
        <f>"0587"</f>
        <v>0587</v>
      </c>
      <c r="B119" t="s">
        <v>237</v>
      </c>
      <c r="C119" t="s">
        <v>238</v>
      </c>
      <c r="D119" t="s">
        <v>6</v>
      </c>
    </row>
    <row r="120" spans="1:4" x14ac:dyDescent="0.3">
      <c r="A120" t="str">
        <f>"2337"</f>
        <v>2337</v>
      </c>
      <c r="B120" t="s">
        <v>239</v>
      </c>
      <c r="C120" t="s">
        <v>240</v>
      </c>
      <c r="D120" t="s">
        <v>6</v>
      </c>
    </row>
    <row r="121" spans="1:4" x14ac:dyDescent="0.3">
      <c r="A121" t="str">
        <f>"0649"</f>
        <v>0649</v>
      </c>
      <c r="B121" t="s">
        <v>241</v>
      </c>
      <c r="C121" t="s">
        <v>242</v>
      </c>
      <c r="D121" t="s">
        <v>6</v>
      </c>
    </row>
    <row r="122" spans="1:4" x14ac:dyDescent="0.3">
      <c r="A122" t="str">
        <f>"0498"</f>
        <v>0498</v>
      </c>
      <c r="B122" t="s">
        <v>243</v>
      </c>
      <c r="C122" t="s">
        <v>244</v>
      </c>
      <c r="D122" t="s">
        <v>6</v>
      </c>
    </row>
    <row r="123" spans="1:4" x14ac:dyDescent="0.3">
      <c r="A123" t="str">
        <f>"0932"</f>
        <v>0932</v>
      </c>
      <c r="B123" t="s">
        <v>245</v>
      </c>
      <c r="C123" t="s">
        <v>246</v>
      </c>
      <c r="D123" t="s">
        <v>6</v>
      </c>
    </row>
    <row r="124" spans="1:4" x14ac:dyDescent="0.3">
      <c r="A124" t="str">
        <f>"0782"</f>
        <v>0782</v>
      </c>
      <c r="B124" t="s">
        <v>247</v>
      </c>
      <c r="C124" t="s">
        <v>248</v>
      </c>
      <c r="D124" t="s">
        <v>6</v>
      </c>
    </row>
    <row r="125" spans="1:4" x14ac:dyDescent="0.3">
      <c r="A125" t="str">
        <f>"0515"</f>
        <v>0515</v>
      </c>
      <c r="B125" t="s">
        <v>249</v>
      </c>
      <c r="C125" t="s">
        <v>250</v>
      </c>
      <c r="D125" t="s">
        <v>6</v>
      </c>
    </row>
    <row r="126" spans="1:4" x14ac:dyDescent="0.3">
      <c r="A126" t="str">
        <f>"0795"</f>
        <v>0795</v>
      </c>
      <c r="B126" t="s">
        <v>251</v>
      </c>
      <c r="C126" t="s">
        <v>252</v>
      </c>
      <c r="D126" t="s">
        <v>6</v>
      </c>
    </row>
    <row r="127" spans="1:4" x14ac:dyDescent="0.3">
      <c r="A127" t="str">
        <f>"0916"</f>
        <v>0916</v>
      </c>
      <c r="B127" t="s">
        <v>253</v>
      </c>
      <c r="C127" t="s">
        <v>254</v>
      </c>
      <c r="D127" t="s">
        <v>6</v>
      </c>
    </row>
    <row r="128" spans="1:4" x14ac:dyDescent="0.3">
      <c r="A128" t="str">
        <f>"1367"</f>
        <v>1367</v>
      </c>
      <c r="B128" t="s">
        <v>255</v>
      </c>
      <c r="C128" t="s">
        <v>256</v>
      </c>
      <c r="D128" t="s">
        <v>6</v>
      </c>
    </row>
    <row r="129" spans="1:4" x14ac:dyDescent="0.3">
      <c r="A129" t="str">
        <f>"1119"</f>
        <v>1119</v>
      </c>
      <c r="B129" t="s">
        <v>257</v>
      </c>
      <c r="C129" t="s">
        <v>258</v>
      </c>
      <c r="D129" t="s">
        <v>6</v>
      </c>
    </row>
    <row r="130" spans="1:4" x14ac:dyDescent="0.3">
      <c r="A130" t="str">
        <f>"0083"</f>
        <v>0083</v>
      </c>
      <c r="B130" t="s">
        <v>259</v>
      </c>
      <c r="C130" t="s">
        <v>260</v>
      </c>
      <c r="D130" t="s">
        <v>6</v>
      </c>
    </row>
    <row r="131" spans="1:4" x14ac:dyDescent="0.3">
      <c r="A131" t="str">
        <f>"0254"</f>
        <v>0254</v>
      </c>
      <c r="B131" t="s">
        <v>261</v>
      </c>
      <c r="C131" t="s">
        <v>262</v>
      </c>
      <c r="D131" t="s">
        <v>6</v>
      </c>
    </row>
    <row r="132" spans="1:4" x14ac:dyDescent="0.3">
      <c r="A132" t="str">
        <f>"0922"</f>
        <v>0922</v>
      </c>
      <c r="B132" t="s">
        <v>263</v>
      </c>
      <c r="C132" t="s">
        <v>264</v>
      </c>
      <c r="D132" t="s">
        <v>6</v>
      </c>
    </row>
    <row r="133" spans="1:4" x14ac:dyDescent="0.3">
      <c r="A133" t="str">
        <f>"1898"</f>
        <v>1898</v>
      </c>
      <c r="B133" t="s">
        <v>265</v>
      </c>
      <c r="C133" t="s">
        <v>266</v>
      </c>
      <c r="D133" t="s">
        <v>6</v>
      </c>
    </row>
    <row r="134" spans="1:4" x14ac:dyDescent="0.3">
      <c r="A134" t="str">
        <f>"1211"</f>
        <v>1211</v>
      </c>
      <c r="B134" t="s">
        <v>267</v>
      </c>
      <c r="C134" t="s">
        <v>268</v>
      </c>
      <c r="D134" t="s">
        <v>6</v>
      </c>
    </row>
    <row r="135" spans="1:4" x14ac:dyDescent="0.3">
      <c r="A135" t="str">
        <f>"0761"</f>
        <v>0761</v>
      </c>
      <c r="B135" t="s">
        <v>269</v>
      </c>
      <c r="C135" t="s">
        <v>270</v>
      </c>
      <c r="D135" t="s">
        <v>6</v>
      </c>
    </row>
    <row r="136" spans="1:4" x14ac:dyDescent="0.3">
      <c r="A136" t="str">
        <f>"1225"</f>
        <v>1225</v>
      </c>
      <c r="B136" t="s">
        <v>271</v>
      </c>
      <c r="C136" t="s">
        <v>272</v>
      </c>
      <c r="D136" t="s">
        <v>6</v>
      </c>
    </row>
    <row r="137" spans="1:4" x14ac:dyDescent="0.3">
      <c r="A137" t="str">
        <f>"6371"</f>
        <v>6371</v>
      </c>
      <c r="B137" t="s">
        <v>273</v>
      </c>
      <c r="C137" t="s">
        <v>274</v>
      </c>
      <c r="D137" t="s">
        <v>6</v>
      </c>
    </row>
    <row r="138" spans="1:4" x14ac:dyDescent="0.3">
      <c r="A138" t="str">
        <f>"0809"</f>
        <v>0809</v>
      </c>
      <c r="B138" t="s">
        <v>275</v>
      </c>
      <c r="C138" t="s">
        <v>276</v>
      </c>
      <c r="D138" t="s">
        <v>6</v>
      </c>
    </row>
    <row r="139" spans="1:4" x14ac:dyDescent="0.3">
      <c r="A139" t="str">
        <f>"0466"</f>
        <v>0466</v>
      </c>
      <c r="B139" t="s">
        <v>277</v>
      </c>
      <c r="C139" t="s">
        <v>278</v>
      </c>
      <c r="D139" t="s">
        <v>6</v>
      </c>
    </row>
    <row r="140" spans="1:4" x14ac:dyDescent="0.3">
      <c r="A140" t="str">
        <f>"0412"</f>
        <v>0412</v>
      </c>
      <c r="B140" t="s">
        <v>279</v>
      </c>
      <c r="C140" t="s">
        <v>280</v>
      </c>
      <c r="D140" t="s">
        <v>6</v>
      </c>
    </row>
    <row r="141" spans="1:4" x14ac:dyDescent="0.3">
      <c r="A141" t="str">
        <f>"0259"</f>
        <v>0259</v>
      </c>
      <c r="B141" t="s">
        <v>281</v>
      </c>
      <c r="C141" t="s">
        <v>282</v>
      </c>
      <c r="D141" t="s">
        <v>6</v>
      </c>
    </row>
    <row r="142" spans="1:4" x14ac:dyDescent="0.3">
      <c r="A142" t="str">
        <f>"1021"</f>
        <v>1021</v>
      </c>
      <c r="B142" t="s">
        <v>283</v>
      </c>
      <c r="C142" t="s">
        <v>284</v>
      </c>
      <c r="D142" t="s">
        <v>6</v>
      </c>
    </row>
    <row r="143" spans="1:4" x14ac:dyDescent="0.3">
      <c r="A143" t="str">
        <f>"1089"</f>
        <v>1089</v>
      </c>
      <c r="B143" t="s">
        <v>285</v>
      </c>
      <c r="C143" t="s">
        <v>286</v>
      </c>
      <c r="D143" t="s">
        <v>6</v>
      </c>
    </row>
    <row r="144" spans="1:4" x14ac:dyDescent="0.3">
      <c r="A144" t="str">
        <f>"0579"</f>
        <v>0579</v>
      </c>
      <c r="B144" t="s">
        <v>287</v>
      </c>
      <c r="C144" t="s">
        <v>288</v>
      </c>
      <c r="D144" t="s">
        <v>6</v>
      </c>
    </row>
    <row r="145" spans="1:4" x14ac:dyDescent="0.3">
      <c r="A145" t="str">
        <f>"1850"</f>
        <v>1850</v>
      </c>
      <c r="B145" t="s">
        <v>289</v>
      </c>
      <c r="C145" t="s">
        <v>290</v>
      </c>
      <c r="D145" t="s">
        <v>6</v>
      </c>
    </row>
    <row r="146" spans="1:4" x14ac:dyDescent="0.3">
      <c r="A146" t="str">
        <f>"1312"</f>
        <v>1312</v>
      </c>
      <c r="B146" t="s">
        <v>291</v>
      </c>
      <c r="C146" t="s">
        <v>292</v>
      </c>
      <c r="D146" t="s">
        <v>6</v>
      </c>
    </row>
    <row r="147" spans="1:4" x14ac:dyDescent="0.3">
      <c r="A147" t="str">
        <f>"1207"</f>
        <v>1207</v>
      </c>
      <c r="B147" t="s">
        <v>293</v>
      </c>
      <c r="C147" t="s">
        <v>294</v>
      </c>
      <c r="D147" t="s">
        <v>6</v>
      </c>
    </row>
    <row r="148" spans="1:4" x14ac:dyDescent="0.3">
      <c r="A148" t="str">
        <f>"0973"</f>
        <v>0973</v>
      </c>
      <c r="B148" t="s">
        <v>295</v>
      </c>
      <c r="C148" t="s">
        <v>296</v>
      </c>
      <c r="D148" t="s">
        <v>6</v>
      </c>
    </row>
    <row r="149" spans="1:4" x14ac:dyDescent="0.3">
      <c r="A149" t="str">
        <f>"0358"</f>
        <v>0358</v>
      </c>
      <c r="B149" t="s">
        <v>297</v>
      </c>
      <c r="C149" t="s">
        <v>298</v>
      </c>
      <c r="D149" t="s">
        <v>6</v>
      </c>
    </row>
    <row r="150" spans="1:4" x14ac:dyDescent="0.3">
      <c r="A150" t="str">
        <f>"0306"</f>
        <v>0306</v>
      </c>
      <c r="B150" t="s">
        <v>299</v>
      </c>
      <c r="C150" t="s">
        <v>300</v>
      </c>
      <c r="D150" t="s">
        <v>6</v>
      </c>
    </row>
    <row r="151" spans="1:4" x14ac:dyDescent="0.3">
      <c r="A151" t="str">
        <f>"0487"</f>
        <v>0487</v>
      </c>
      <c r="B151" t="s">
        <v>301</v>
      </c>
      <c r="C151" t="s">
        <v>302</v>
      </c>
      <c r="D151" t="s">
        <v>6</v>
      </c>
    </row>
    <row r="152" spans="1:4" x14ac:dyDescent="0.3">
      <c r="A152" t="str">
        <f>"0211"</f>
        <v>0211</v>
      </c>
      <c r="B152" t="s">
        <v>303</v>
      </c>
      <c r="C152" t="s">
        <v>304</v>
      </c>
      <c r="D152" t="s">
        <v>6</v>
      </c>
    </row>
    <row r="153" spans="1:4" x14ac:dyDescent="0.3">
      <c r="A153" t="str">
        <f>"1373"</f>
        <v>1373</v>
      </c>
      <c r="B153" t="s">
        <v>305</v>
      </c>
      <c r="C153" t="s">
        <v>306</v>
      </c>
      <c r="D153" t="s">
        <v>6</v>
      </c>
    </row>
    <row r="154" spans="1:4" x14ac:dyDescent="0.3">
      <c r="A154" t="str">
        <f>"1370"</f>
        <v>1370</v>
      </c>
      <c r="B154" t="s">
        <v>307</v>
      </c>
      <c r="C154" t="s">
        <v>308</v>
      </c>
      <c r="D154" t="s">
        <v>6</v>
      </c>
    </row>
    <row r="155" spans="1:4" x14ac:dyDescent="0.3">
      <c r="A155" t="str">
        <f>"0101"</f>
        <v>0101</v>
      </c>
      <c r="B155" t="s">
        <v>309</v>
      </c>
      <c r="C155" t="s">
        <v>310</v>
      </c>
      <c r="D155" t="s">
        <v>6</v>
      </c>
    </row>
    <row r="156" spans="1:4" x14ac:dyDescent="0.3">
      <c r="A156" t="str">
        <f>"1259"</f>
        <v>1259</v>
      </c>
      <c r="B156" t="s">
        <v>311</v>
      </c>
      <c r="C156" t="s">
        <v>312</v>
      </c>
      <c r="D156" t="s">
        <v>6</v>
      </c>
    </row>
    <row r="157" spans="1:4" x14ac:dyDescent="0.3">
      <c r="A157" t="str">
        <f>"6291"</f>
        <v>6291</v>
      </c>
      <c r="B157" t="s">
        <v>313</v>
      </c>
      <c r="C157" t="s">
        <v>314</v>
      </c>
      <c r="D157" t="s">
        <v>6</v>
      </c>
    </row>
    <row r="158" spans="1:4" x14ac:dyDescent="0.3">
      <c r="A158" t="str">
        <f>"0446"</f>
        <v>0446</v>
      </c>
      <c r="B158" t="s">
        <v>315</v>
      </c>
      <c r="C158" t="s">
        <v>316</v>
      </c>
      <c r="D158" t="s">
        <v>6</v>
      </c>
    </row>
    <row r="159" spans="1:4" x14ac:dyDescent="0.3">
      <c r="A159" t="str">
        <f>"0933"</f>
        <v>0933</v>
      </c>
      <c r="B159" t="s">
        <v>317</v>
      </c>
      <c r="C159" t="s">
        <v>318</v>
      </c>
      <c r="D159" t="s">
        <v>6</v>
      </c>
    </row>
    <row r="160" spans="1:4" x14ac:dyDescent="0.3">
      <c r="A160" t="str">
        <f>"0585"</f>
        <v>0585</v>
      </c>
      <c r="B160" t="s">
        <v>319</v>
      </c>
      <c r="C160" t="s">
        <v>320</v>
      </c>
      <c r="D160" t="s">
        <v>6</v>
      </c>
    </row>
    <row r="161" spans="1:4" x14ac:dyDescent="0.3">
      <c r="A161" t="str">
        <f>"0369"</f>
        <v>0369</v>
      </c>
      <c r="B161" t="s">
        <v>321</v>
      </c>
      <c r="C161" t="s">
        <v>322</v>
      </c>
      <c r="D161" t="s">
        <v>6</v>
      </c>
    </row>
    <row r="162" spans="1:4" x14ac:dyDescent="0.3">
      <c r="A162" t="str">
        <f>"0815"</f>
        <v>0815</v>
      </c>
      <c r="B162" t="s">
        <v>323</v>
      </c>
      <c r="C162" t="s">
        <v>324</v>
      </c>
      <c r="D162" t="s">
        <v>109</v>
      </c>
    </row>
    <row r="163" spans="1:4" x14ac:dyDescent="0.3">
      <c r="A163" t="str">
        <f>"1116"</f>
        <v>1116</v>
      </c>
      <c r="B163" t="s">
        <v>325</v>
      </c>
      <c r="C163" t="s">
        <v>326</v>
      </c>
      <c r="D163" t="s">
        <v>6</v>
      </c>
    </row>
    <row r="164" spans="1:4" x14ac:dyDescent="0.3">
      <c r="A164" t="str">
        <f>"1291"</f>
        <v>1291</v>
      </c>
      <c r="B164" t="s">
        <v>327</v>
      </c>
      <c r="C164" t="s">
        <v>328</v>
      </c>
      <c r="D164" t="s">
        <v>170</v>
      </c>
    </row>
    <row r="165" spans="1:4" x14ac:dyDescent="0.3">
      <c r="A165" t="str">
        <f>"0557"</f>
        <v>0557</v>
      </c>
      <c r="B165" t="s">
        <v>329</v>
      </c>
      <c r="C165" t="s">
        <v>330</v>
      </c>
      <c r="D165" t="s">
        <v>6</v>
      </c>
    </row>
    <row r="166" spans="1:4" x14ac:dyDescent="0.3">
      <c r="A166" t="str">
        <f>"0550"</f>
        <v>0550</v>
      </c>
      <c r="B166" t="s">
        <v>331</v>
      </c>
      <c r="C166" t="s">
        <v>332</v>
      </c>
      <c r="D166" t="s">
        <v>6</v>
      </c>
    </row>
    <row r="167" spans="1:4" x14ac:dyDescent="0.3">
      <c r="A167" t="str">
        <f>"1316"</f>
        <v>1316</v>
      </c>
      <c r="B167" t="s">
        <v>333</v>
      </c>
      <c r="C167" t="s">
        <v>334</v>
      </c>
      <c r="D167" t="s">
        <v>6</v>
      </c>
    </row>
    <row r="168" spans="1:4" x14ac:dyDescent="0.3">
      <c r="A168" t="str">
        <f>"1954"</f>
        <v>1954</v>
      </c>
      <c r="B168" t="s">
        <v>335</v>
      </c>
      <c r="C168" t="s">
        <v>336</v>
      </c>
      <c r="D168" t="s">
        <v>6</v>
      </c>
    </row>
    <row r="169" spans="1:4" x14ac:dyDescent="0.3">
      <c r="A169" t="str">
        <f>"0733"</f>
        <v>0733</v>
      </c>
      <c r="B169" t="s">
        <v>337</v>
      </c>
      <c r="C169" t="s">
        <v>338</v>
      </c>
      <c r="D169" t="s">
        <v>6</v>
      </c>
    </row>
    <row r="170" spans="1:4" x14ac:dyDescent="0.3">
      <c r="A170" t="str">
        <f>"0520"</f>
        <v>0520</v>
      </c>
      <c r="B170" t="s">
        <v>339</v>
      </c>
      <c r="C170" t="s">
        <v>340</v>
      </c>
      <c r="D170" t="s">
        <v>6</v>
      </c>
    </row>
    <row r="171" spans="1:4" x14ac:dyDescent="0.3">
      <c r="A171" t="str">
        <f>"0421"</f>
        <v>0421</v>
      </c>
      <c r="B171" t="s">
        <v>341</v>
      </c>
      <c r="C171" t="s">
        <v>342</v>
      </c>
      <c r="D171" t="s">
        <v>6</v>
      </c>
    </row>
    <row r="172" spans="1:4" x14ac:dyDescent="0.3">
      <c r="A172" t="str">
        <f>"5203"</f>
        <v>5203</v>
      </c>
      <c r="B172" t="s">
        <v>343</v>
      </c>
      <c r="C172" t="s">
        <v>344</v>
      </c>
      <c r="D172" t="s">
        <v>6</v>
      </c>
    </row>
    <row r="173" spans="1:4" x14ac:dyDescent="0.3">
      <c r="A173" t="str">
        <f>"0350"</f>
        <v>0350</v>
      </c>
      <c r="B173" t="s">
        <v>345</v>
      </c>
      <c r="C173" t="s">
        <v>346</v>
      </c>
      <c r="D173" t="s">
        <v>6</v>
      </c>
    </row>
    <row r="174" spans="1:4" x14ac:dyDescent="0.3">
      <c r="A174" t="str">
        <f>"1960"</f>
        <v>1960</v>
      </c>
      <c r="B174" t="s">
        <v>347</v>
      </c>
      <c r="C174" t="s">
        <v>348</v>
      </c>
      <c r="D174" t="s">
        <v>6</v>
      </c>
    </row>
    <row r="175" spans="1:4" x14ac:dyDescent="0.3">
      <c r="A175" t="str">
        <f>"1018"</f>
        <v>1018</v>
      </c>
      <c r="B175" t="s">
        <v>349</v>
      </c>
      <c r="C175" t="s">
        <v>350</v>
      </c>
      <c r="D175" t="s">
        <v>6</v>
      </c>
    </row>
    <row r="176" spans="1:4" x14ac:dyDescent="0.3">
      <c r="A176" t="str">
        <f>"0490"</f>
        <v>0490</v>
      </c>
      <c r="B176" t="s">
        <v>351</v>
      </c>
      <c r="C176" t="s">
        <v>352</v>
      </c>
      <c r="D176" t="s">
        <v>6</v>
      </c>
    </row>
    <row r="177" spans="1:4" x14ac:dyDescent="0.3">
      <c r="A177" t="str">
        <f>"1097"</f>
        <v>1097</v>
      </c>
      <c r="B177" t="s">
        <v>353</v>
      </c>
      <c r="C177" t="s">
        <v>354</v>
      </c>
      <c r="D177" t="s">
        <v>6</v>
      </c>
    </row>
    <row r="178" spans="1:4" x14ac:dyDescent="0.3">
      <c r="A178" t="str">
        <f>"0815"</f>
        <v>0815</v>
      </c>
      <c r="B178" t="s">
        <v>323</v>
      </c>
      <c r="C178" t="s">
        <v>324</v>
      </c>
      <c r="D178" t="s">
        <v>109</v>
      </c>
    </row>
    <row r="179" spans="1:4" x14ac:dyDescent="0.3">
      <c r="A179" t="str">
        <f>"1173"</f>
        <v>1173</v>
      </c>
      <c r="B179" t="s">
        <v>355</v>
      </c>
      <c r="C179" t="s">
        <v>356</v>
      </c>
      <c r="D179" t="s">
        <v>6</v>
      </c>
    </row>
    <row r="180" spans="1:4" x14ac:dyDescent="0.3">
      <c r="A180" t="str">
        <f>"0060"</f>
        <v>0060</v>
      </c>
      <c r="B180" t="s">
        <v>357</v>
      </c>
      <c r="C180" t="s">
        <v>358</v>
      </c>
      <c r="D180" t="s">
        <v>6</v>
      </c>
    </row>
    <row r="181" spans="1:4" x14ac:dyDescent="0.3">
      <c r="A181" t="str">
        <f>"1351"</f>
        <v>1351</v>
      </c>
      <c r="B181" t="s">
        <v>359</v>
      </c>
      <c r="C181" t="s">
        <v>360</v>
      </c>
      <c r="D181" t="s">
        <v>6</v>
      </c>
    </row>
    <row r="182" spans="1:4" x14ac:dyDescent="0.3">
      <c r="A182" t="str">
        <f>"1333"</f>
        <v>1333</v>
      </c>
      <c r="B182" t="s">
        <v>361</v>
      </c>
      <c r="C182" t="s">
        <v>362</v>
      </c>
      <c r="D182" t="s">
        <v>6</v>
      </c>
    </row>
    <row r="183" spans="1:4" x14ac:dyDescent="0.3">
      <c r="A183" t="str">
        <f>"0036"</f>
        <v>0036</v>
      </c>
      <c r="B183" t="s">
        <v>363</v>
      </c>
      <c r="C183" t="s">
        <v>364</v>
      </c>
      <c r="D183" t="s">
        <v>6</v>
      </c>
    </row>
    <row r="184" spans="1:4" x14ac:dyDescent="0.3">
      <c r="A184" t="str">
        <f>"0967"</f>
        <v>0967</v>
      </c>
      <c r="B184" t="s">
        <v>365</v>
      </c>
      <c r="C184" t="s">
        <v>366</v>
      </c>
      <c r="D184" t="s">
        <v>6</v>
      </c>
    </row>
    <row r="185" spans="1:4" x14ac:dyDescent="0.3">
      <c r="A185" t="str">
        <f>"0235"</f>
        <v>0235</v>
      </c>
      <c r="B185" t="s">
        <v>367</v>
      </c>
      <c r="C185" t="s">
        <v>368</v>
      </c>
      <c r="D185" t="s">
        <v>6</v>
      </c>
    </row>
    <row r="186" spans="1:4" x14ac:dyDescent="0.3">
      <c r="A186" t="str">
        <f>"0699"</f>
        <v>0699</v>
      </c>
      <c r="B186" t="s">
        <v>369</v>
      </c>
      <c r="C186" t="s">
        <v>370</v>
      </c>
      <c r="D186" t="s">
        <v>6</v>
      </c>
    </row>
    <row r="187" spans="1:4" x14ac:dyDescent="0.3">
      <c r="A187" t="str">
        <f>"0035"</f>
        <v>0035</v>
      </c>
      <c r="B187" t="s">
        <v>371</v>
      </c>
      <c r="C187" t="s">
        <v>372</v>
      </c>
      <c r="D187" t="s">
        <v>6</v>
      </c>
    </row>
    <row r="188" spans="1:4" x14ac:dyDescent="0.3">
      <c r="A188" t="str">
        <f>"0799"</f>
        <v>0799</v>
      </c>
      <c r="B188" t="s">
        <v>373</v>
      </c>
      <c r="C188" t="s">
        <v>374</v>
      </c>
      <c r="D188" t="s">
        <v>6</v>
      </c>
    </row>
    <row r="189" spans="1:4" x14ac:dyDescent="0.3">
      <c r="A189" t="str">
        <f>"1369"</f>
        <v>1369</v>
      </c>
      <c r="B189" t="s">
        <v>375</v>
      </c>
      <c r="C189" t="s">
        <v>376</v>
      </c>
      <c r="D189" t="s">
        <v>6</v>
      </c>
    </row>
    <row r="190" spans="1:4" x14ac:dyDescent="0.3">
      <c r="A190" t="str">
        <f>"1766"</f>
        <v>1766</v>
      </c>
      <c r="B190" t="s">
        <v>377</v>
      </c>
      <c r="C190" t="s">
        <v>378</v>
      </c>
      <c r="D190" t="s">
        <v>6</v>
      </c>
    </row>
    <row r="191" spans="1:4" x14ac:dyDescent="0.3">
      <c r="A191" t="str">
        <f>"1099"</f>
        <v>1099</v>
      </c>
      <c r="B191" t="s">
        <v>379</v>
      </c>
      <c r="C191" t="s">
        <v>380</v>
      </c>
      <c r="D191" t="s">
        <v>6</v>
      </c>
    </row>
    <row r="192" spans="1:4" x14ac:dyDescent="0.3">
      <c r="A192" t="str">
        <f>"1530"</f>
        <v>1530</v>
      </c>
      <c r="B192" t="s">
        <v>381</v>
      </c>
      <c r="C192" t="s">
        <v>382</v>
      </c>
      <c r="D192" t="s">
        <v>6</v>
      </c>
    </row>
    <row r="193" spans="1:4" x14ac:dyDescent="0.3">
      <c r="A193" t="str">
        <f>"0756"</f>
        <v>0756</v>
      </c>
      <c r="B193" t="s">
        <v>383</v>
      </c>
      <c r="C193" t="s">
        <v>384</v>
      </c>
      <c r="D193" t="s">
        <v>6</v>
      </c>
    </row>
    <row r="194" spans="1:4" x14ac:dyDescent="0.3">
      <c r="A194" t="str">
        <f>"0489"</f>
        <v>0489</v>
      </c>
      <c r="B194" t="s">
        <v>385</v>
      </c>
      <c r="C194" t="s">
        <v>386</v>
      </c>
      <c r="D194" t="s">
        <v>6</v>
      </c>
    </row>
    <row r="195" spans="1:4" x14ac:dyDescent="0.3">
      <c r="A195" t="str">
        <f>"0448"</f>
        <v>0448</v>
      </c>
      <c r="B195" t="s">
        <v>387</v>
      </c>
      <c r="C195" t="s">
        <v>388</v>
      </c>
      <c r="D195" t="s">
        <v>6</v>
      </c>
    </row>
    <row r="196" spans="1:4" x14ac:dyDescent="0.3">
      <c r="A196" t="str">
        <f>"1227"</f>
        <v>1227</v>
      </c>
      <c r="B196" t="s">
        <v>389</v>
      </c>
      <c r="C196" t="s">
        <v>390</v>
      </c>
      <c r="D196" t="s">
        <v>6</v>
      </c>
    </row>
    <row r="197" spans="1:4" x14ac:dyDescent="0.3">
      <c r="A197" t="str">
        <f>"0526"</f>
        <v>0526</v>
      </c>
      <c r="B197" t="s">
        <v>391</v>
      </c>
      <c r="C197" t="s">
        <v>392</v>
      </c>
      <c r="D197" t="s">
        <v>6</v>
      </c>
    </row>
    <row r="198" spans="1:4" x14ac:dyDescent="0.3">
      <c r="A198" t="str">
        <f>"0451"</f>
        <v>0451</v>
      </c>
      <c r="B198" t="s">
        <v>393</v>
      </c>
      <c r="C198" t="s">
        <v>394</v>
      </c>
      <c r="D198" t="s">
        <v>6</v>
      </c>
    </row>
    <row r="199" spans="1:4" x14ac:dyDescent="0.3">
      <c r="A199" t="str">
        <f>"0355"</f>
        <v>0355</v>
      </c>
      <c r="B199" t="s">
        <v>395</v>
      </c>
      <c r="C199" t="s">
        <v>396</v>
      </c>
      <c r="D199" t="s">
        <v>6</v>
      </c>
    </row>
    <row r="200" spans="1:4" x14ac:dyDescent="0.3">
      <c r="A200" t="str">
        <f>"0331"</f>
        <v>0331</v>
      </c>
      <c r="B200" t="s">
        <v>397</v>
      </c>
      <c r="C200" t="s">
        <v>398</v>
      </c>
      <c r="D200" t="s">
        <v>6</v>
      </c>
    </row>
    <row r="201" spans="1:4" x14ac:dyDescent="0.3">
      <c r="A201" t="str">
        <f>"0780"</f>
        <v>0780</v>
      </c>
      <c r="B201" t="s">
        <v>399</v>
      </c>
      <c r="C201" t="s">
        <v>400</v>
      </c>
      <c r="D201" t="s">
        <v>6</v>
      </c>
    </row>
    <row r="202" spans="1:4" x14ac:dyDescent="0.3">
      <c r="A202" t="str">
        <f>"0607"</f>
        <v>0607</v>
      </c>
      <c r="B202" t="s">
        <v>401</v>
      </c>
      <c r="C202" t="s">
        <v>402</v>
      </c>
      <c r="D202" t="s">
        <v>6</v>
      </c>
    </row>
    <row r="203" spans="1:4" x14ac:dyDescent="0.3">
      <c r="A203" t="str">
        <f>"0408"</f>
        <v>0408</v>
      </c>
      <c r="B203" t="s">
        <v>403</v>
      </c>
      <c r="C203" t="s">
        <v>404</v>
      </c>
      <c r="D203" t="s">
        <v>6</v>
      </c>
    </row>
    <row r="204" spans="1:4" x14ac:dyDescent="0.3">
      <c r="A204" t="str">
        <f>"1296"</f>
        <v>1296</v>
      </c>
      <c r="B204" t="s">
        <v>405</v>
      </c>
      <c r="C204" t="s">
        <v>406</v>
      </c>
      <c r="D204" t="s">
        <v>6</v>
      </c>
    </row>
    <row r="205" spans="1:4" x14ac:dyDescent="0.3">
      <c r="A205" t="str">
        <f>"0319"</f>
        <v>0319</v>
      </c>
      <c r="B205" t="s">
        <v>407</v>
      </c>
      <c r="C205" t="s">
        <v>408</v>
      </c>
      <c r="D205" t="s">
        <v>6</v>
      </c>
    </row>
    <row r="206" spans="1:4" x14ac:dyDescent="0.3">
      <c r="A206" t="str">
        <f>"1234"</f>
        <v>1234</v>
      </c>
      <c r="B206" t="s">
        <v>409</v>
      </c>
      <c r="C206" t="s">
        <v>410</v>
      </c>
      <c r="D206" t="s">
        <v>6</v>
      </c>
    </row>
    <row r="207" spans="1:4" x14ac:dyDescent="0.3">
      <c r="A207" t="str">
        <f>"0571"</f>
        <v>0571</v>
      </c>
      <c r="B207" t="s">
        <v>411</v>
      </c>
      <c r="C207" t="s">
        <v>412</v>
      </c>
      <c r="D207" t="s">
        <v>6</v>
      </c>
    </row>
    <row r="208" spans="1:4" x14ac:dyDescent="0.3">
      <c r="A208" t="str">
        <f>"0310"</f>
        <v>0310</v>
      </c>
      <c r="B208" t="s">
        <v>413</v>
      </c>
      <c r="C208" t="s">
        <v>414</v>
      </c>
      <c r="D208" t="s">
        <v>6</v>
      </c>
    </row>
    <row r="209" spans="1:4" x14ac:dyDescent="0.3">
      <c r="A209" t="str">
        <f>"0680"</f>
        <v>0680</v>
      </c>
      <c r="B209" t="s">
        <v>415</v>
      </c>
      <c r="C209" t="s">
        <v>416</v>
      </c>
      <c r="D209" t="s">
        <v>6</v>
      </c>
    </row>
    <row r="210" spans="1:4" x14ac:dyDescent="0.3">
      <c r="A210" t="str">
        <f>"1093"</f>
        <v>1093</v>
      </c>
      <c r="B210" t="s">
        <v>417</v>
      </c>
      <c r="C210" t="s">
        <v>418</v>
      </c>
      <c r="D210" t="s">
        <v>6</v>
      </c>
    </row>
    <row r="211" spans="1:4" x14ac:dyDescent="0.3">
      <c r="A211" t="str">
        <f>"1250"</f>
        <v>1250</v>
      </c>
      <c r="B211" t="s">
        <v>419</v>
      </c>
      <c r="C211" t="s">
        <v>420</v>
      </c>
      <c r="D211" t="s">
        <v>6</v>
      </c>
    </row>
    <row r="212" spans="1:4" x14ac:dyDescent="0.3">
      <c r="A212" t="str">
        <f>"0338"</f>
        <v>0338</v>
      </c>
      <c r="B212" t="s">
        <v>421</v>
      </c>
      <c r="C212" t="s">
        <v>422</v>
      </c>
      <c r="D212" t="s">
        <v>6</v>
      </c>
    </row>
    <row r="213" spans="1:4" x14ac:dyDescent="0.3">
      <c r="A213" t="str">
        <f>"0336"</f>
        <v>0336</v>
      </c>
      <c r="B213" t="s">
        <v>423</v>
      </c>
      <c r="C213" t="s">
        <v>424</v>
      </c>
      <c r="D213" t="s">
        <v>6</v>
      </c>
    </row>
    <row r="214" spans="1:4" x14ac:dyDescent="0.3">
      <c r="A214" t="str">
        <f>"0019"</f>
        <v>0019</v>
      </c>
      <c r="B214" t="s">
        <v>425</v>
      </c>
      <c r="C214" t="s">
        <v>426</v>
      </c>
      <c r="D214" t="s">
        <v>6</v>
      </c>
    </row>
    <row r="215" spans="1:4" x14ac:dyDescent="0.3">
      <c r="A215" t="str">
        <f>"1634"</f>
        <v>1634</v>
      </c>
      <c r="B215" t="s">
        <v>427</v>
      </c>
      <c r="C215" t="s">
        <v>428</v>
      </c>
      <c r="D215" t="s">
        <v>6</v>
      </c>
    </row>
    <row r="216" spans="1:4" x14ac:dyDescent="0.3">
      <c r="A216" t="str">
        <f>"0296"</f>
        <v>0296</v>
      </c>
      <c r="B216" t="s">
        <v>429</v>
      </c>
      <c r="C216" t="s">
        <v>430</v>
      </c>
      <c r="D216" t="s">
        <v>6</v>
      </c>
    </row>
    <row r="217" spans="1:4" x14ac:dyDescent="0.3">
      <c r="A217" t="str">
        <f>"0315"</f>
        <v>0315</v>
      </c>
      <c r="B217" t="s">
        <v>431</v>
      </c>
      <c r="C217" t="s">
        <v>432</v>
      </c>
      <c r="D217" t="s">
        <v>6</v>
      </c>
    </row>
    <row r="218" spans="1:4" x14ac:dyDescent="0.3">
      <c r="A218" t="str">
        <f>"0514"</f>
        <v>0514</v>
      </c>
      <c r="B218" t="s">
        <v>433</v>
      </c>
      <c r="C218" t="s">
        <v>434</v>
      </c>
      <c r="D218" t="s">
        <v>6</v>
      </c>
    </row>
    <row r="219" spans="1:4" x14ac:dyDescent="0.3">
      <c r="A219" t="str">
        <f>"5328"</f>
        <v>5328</v>
      </c>
      <c r="B219" t="s">
        <v>435</v>
      </c>
      <c r="C219" t="s">
        <v>436</v>
      </c>
      <c r="D219" t="s">
        <v>6</v>
      </c>
    </row>
    <row r="220" spans="1:4" x14ac:dyDescent="0.3">
      <c r="A220" t="str">
        <f>"1017"</f>
        <v>1017</v>
      </c>
      <c r="B220" t="s">
        <v>437</v>
      </c>
      <c r="C220" t="s">
        <v>438</v>
      </c>
      <c r="D220" t="s">
        <v>6</v>
      </c>
    </row>
    <row r="221" spans="1:4" x14ac:dyDescent="0.3">
      <c r="A221" t="str">
        <f>"0952"</f>
        <v>0952</v>
      </c>
      <c r="B221" t="s">
        <v>439</v>
      </c>
      <c r="C221" t="s">
        <v>440</v>
      </c>
      <c r="D221" t="s">
        <v>6</v>
      </c>
    </row>
    <row r="222" spans="1:4" x14ac:dyDescent="0.3">
      <c r="A222" t="str">
        <f>"1306"</f>
        <v>1306</v>
      </c>
      <c r="B222" t="s">
        <v>441</v>
      </c>
      <c r="C222" t="s">
        <v>442</v>
      </c>
      <c r="D222" t="s">
        <v>6</v>
      </c>
    </row>
    <row r="223" spans="1:4" x14ac:dyDescent="0.3">
      <c r="A223" t="str">
        <f>"0135"</f>
        <v>0135</v>
      </c>
      <c r="B223" t="s">
        <v>443</v>
      </c>
      <c r="C223" t="s">
        <v>444</v>
      </c>
      <c r="D223" t="s">
        <v>6</v>
      </c>
    </row>
    <row r="224" spans="1:4" x14ac:dyDescent="0.3">
      <c r="A224" t="str">
        <f>"0654"</f>
        <v>0654</v>
      </c>
      <c r="B224" t="s">
        <v>445</v>
      </c>
      <c r="C224" t="s">
        <v>446</v>
      </c>
      <c r="D224" t="s">
        <v>6</v>
      </c>
    </row>
    <row r="225" spans="1:4" x14ac:dyDescent="0.3">
      <c r="A225" t="str">
        <f>"0165"</f>
        <v>0165</v>
      </c>
      <c r="B225" t="s">
        <v>447</v>
      </c>
      <c r="C225" t="s">
        <v>448</v>
      </c>
      <c r="D225" t="s">
        <v>6</v>
      </c>
    </row>
    <row r="226" spans="1:4" x14ac:dyDescent="0.3">
      <c r="A226" t="str">
        <f>"0598"</f>
        <v>0598</v>
      </c>
      <c r="B226" t="s">
        <v>449</v>
      </c>
      <c r="C226" t="s">
        <v>450</v>
      </c>
      <c r="D226" t="s">
        <v>6</v>
      </c>
    </row>
    <row r="227" spans="1:4" x14ac:dyDescent="0.3">
      <c r="A227" t="str">
        <f>"1643"</f>
        <v>1643</v>
      </c>
      <c r="B227" t="s">
        <v>451</v>
      </c>
      <c r="C227" t="s">
        <v>452</v>
      </c>
      <c r="D227" t="s">
        <v>6</v>
      </c>
    </row>
    <row r="228" spans="1:4" x14ac:dyDescent="0.3">
      <c r="A228" t="str">
        <f>"0298"</f>
        <v>0298</v>
      </c>
      <c r="B228" t="s">
        <v>453</v>
      </c>
      <c r="C228" t="s">
        <v>454</v>
      </c>
      <c r="D228" t="s">
        <v>6</v>
      </c>
    </row>
    <row r="229" spans="1:4" x14ac:dyDescent="0.3">
      <c r="A229" t="str">
        <f>"0968"</f>
        <v>0968</v>
      </c>
      <c r="B229" t="s">
        <v>455</v>
      </c>
      <c r="C229" t="s">
        <v>456</v>
      </c>
      <c r="D229" t="s">
        <v>6</v>
      </c>
    </row>
    <row r="230" spans="1:4" x14ac:dyDescent="0.3">
      <c r="A230" t="str">
        <f>"0636"</f>
        <v>0636</v>
      </c>
      <c r="B230" t="s">
        <v>457</v>
      </c>
      <c r="C230" t="s">
        <v>458</v>
      </c>
      <c r="D230" t="s">
        <v>6</v>
      </c>
    </row>
    <row r="231" spans="1:4" x14ac:dyDescent="0.3">
      <c r="A231" t="str">
        <f>"0576"</f>
        <v>0576</v>
      </c>
      <c r="B231" t="s">
        <v>459</v>
      </c>
      <c r="C231" t="s">
        <v>460</v>
      </c>
      <c r="D231" t="s">
        <v>6</v>
      </c>
    </row>
    <row r="232" spans="1:4" x14ac:dyDescent="0.3">
      <c r="A232" t="str">
        <f>"1112"</f>
        <v>1112</v>
      </c>
      <c r="B232" t="s">
        <v>461</v>
      </c>
      <c r="C232" t="s">
        <v>462</v>
      </c>
      <c r="D232" t="s">
        <v>6</v>
      </c>
    </row>
    <row r="233" spans="1:4" x14ac:dyDescent="0.3">
      <c r="A233" t="str">
        <f>"0394"</f>
        <v>0394</v>
      </c>
      <c r="B233" t="s">
        <v>463</v>
      </c>
      <c r="C233" t="s">
        <v>464</v>
      </c>
      <c r="D233" t="s">
        <v>6</v>
      </c>
    </row>
    <row r="234" spans="1:4" x14ac:dyDescent="0.3">
      <c r="A234" t="str">
        <f>"0531"</f>
        <v>0531</v>
      </c>
      <c r="B234" t="s">
        <v>465</v>
      </c>
      <c r="C234" t="s">
        <v>466</v>
      </c>
      <c r="D234" t="s">
        <v>6</v>
      </c>
    </row>
    <row r="235" spans="1:4" x14ac:dyDescent="0.3">
      <c r="A235" t="str">
        <f>"1305"</f>
        <v>1305</v>
      </c>
      <c r="B235" t="s">
        <v>467</v>
      </c>
      <c r="C235" t="s">
        <v>468</v>
      </c>
      <c r="D235" t="s">
        <v>6</v>
      </c>
    </row>
    <row r="236" spans="1:4" x14ac:dyDescent="0.3">
      <c r="A236" t="str">
        <f>"0001"</f>
        <v>0001</v>
      </c>
      <c r="B236" t="s">
        <v>469</v>
      </c>
      <c r="C236" t="s">
        <v>470</v>
      </c>
      <c r="D236" t="s">
        <v>6</v>
      </c>
    </row>
    <row r="237" spans="1:4" x14ac:dyDescent="0.3">
      <c r="A237" t="str">
        <f>"1040"</f>
        <v>1040</v>
      </c>
      <c r="B237" t="s">
        <v>471</v>
      </c>
      <c r="C237" t="s">
        <v>472</v>
      </c>
      <c r="D237" t="s">
        <v>6</v>
      </c>
    </row>
    <row r="238" spans="1:4" x14ac:dyDescent="0.3">
      <c r="A238" t="str">
        <f>"0188"</f>
        <v>0188</v>
      </c>
      <c r="B238" t="s">
        <v>473</v>
      </c>
      <c r="C238" t="s">
        <v>474</v>
      </c>
      <c r="D238" t="s">
        <v>6</v>
      </c>
    </row>
    <row r="239" spans="1:4" x14ac:dyDescent="0.3">
      <c r="A239" t="str">
        <f>"0631"</f>
        <v>0631</v>
      </c>
      <c r="B239" t="s">
        <v>475</v>
      </c>
      <c r="C239" t="s">
        <v>476</v>
      </c>
      <c r="D239" t="s">
        <v>6</v>
      </c>
    </row>
    <row r="240" spans="1:4" x14ac:dyDescent="0.3">
      <c r="A240" t="str">
        <f>"1192"</f>
        <v>1192</v>
      </c>
      <c r="B240" t="s">
        <v>477</v>
      </c>
      <c r="C240" t="s">
        <v>478</v>
      </c>
      <c r="D240" t="s">
        <v>6</v>
      </c>
    </row>
    <row r="241" spans="1:4" x14ac:dyDescent="0.3">
      <c r="A241" t="str">
        <f>"0582"</f>
        <v>0582</v>
      </c>
      <c r="B241" t="s">
        <v>479</v>
      </c>
      <c r="C241" t="s">
        <v>480</v>
      </c>
      <c r="D241" t="s">
        <v>6</v>
      </c>
    </row>
    <row r="242" spans="1:4" x14ac:dyDescent="0.3">
      <c r="A242" t="str">
        <f>"1056"</f>
        <v>1056</v>
      </c>
      <c r="B242" t="s">
        <v>481</v>
      </c>
      <c r="C242" t="s">
        <v>482</v>
      </c>
      <c r="D242" t="s">
        <v>6</v>
      </c>
    </row>
    <row r="243" spans="1:4" x14ac:dyDescent="0.3">
      <c r="A243" t="str">
        <f>"5200"</f>
        <v>5200</v>
      </c>
      <c r="B243" t="s">
        <v>483</v>
      </c>
      <c r="C243" t="s">
        <v>484</v>
      </c>
      <c r="D243" t="s">
        <v>6</v>
      </c>
    </row>
    <row r="244" spans="1:4" x14ac:dyDescent="0.3">
      <c r="A244" t="str">
        <f>"1098"</f>
        <v>1098</v>
      </c>
      <c r="B244" t="s">
        <v>485</v>
      </c>
      <c r="C244" t="s">
        <v>486</v>
      </c>
      <c r="D244" t="s">
        <v>6</v>
      </c>
    </row>
    <row r="245" spans="1:4" x14ac:dyDescent="0.3">
      <c r="A245" t="str">
        <f>"0708"</f>
        <v>0708</v>
      </c>
      <c r="B245" t="s">
        <v>487</v>
      </c>
      <c r="C245" t="s">
        <v>488</v>
      </c>
      <c r="D245" t="s">
        <v>6</v>
      </c>
    </row>
    <row r="246" spans="1:4" x14ac:dyDescent="0.3">
      <c r="A246" t="str">
        <f>"1188"</f>
        <v>1188</v>
      </c>
      <c r="B246" t="s">
        <v>489</v>
      </c>
      <c r="C246" t="s">
        <v>490</v>
      </c>
      <c r="D246" t="s">
        <v>6</v>
      </c>
    </row>
    <row r="247" spans="1:4" x14ac:dyDescent="0.3">
      <c r="A247" t="str">
        <f>"0462"</f>
        <v>0462</v>
      </c>
      <c r="B247" t="s">
        <v>491</v>
      </c>
      <c r="C247" t="s">
        <v>492</v>
      </c>
      <c r="D247" t="s">
        <v>6</v>
      </c>
    </row>
    <row r="248" spans="1:4" x14ac:dyDescent="0.3">
      <c r="A248" t="str">
        <f>"0070"</f>
        <v>0070</v>
      </c>
      <c r="B248" t="s">
        <v>493</v>
      </c>
      <c r="C248" t="s">
        <v>494</v>
      </c>
      <c r="D248" t="s">
        <v>6</v>
      </c>
    </row>
    <row r="249" spans="1:4" x14ac:dyDescent="0.3">
      <c r="A249" t="str">
        <f>"0096"</f>
        <v>0096</v>
      </c>
      <c r="B249" t="s">
        <v>495</v>
      </c>
      <c r="C249" t="s">
        <v>496</v>
      </c>
      <c r="D249" t="s">
        <v>6</v>
      </c>
    </row>
    <row r="250" spans="1:4" x14ac:dyDescent="0.3">
      <c r="A250" t="str">
        <f>"0981"</f>
        <v>0981</v>
      </c>
      <c r="B250" t="s">
        <v>497</v>
      </c>
      <c r="C250" t="s">
        <v>498</v>
      </c>
      <c r="D250" t="s">
        <v>6</v>
      </c>
    </row>
    <row r="251" spans="1:4" x14ac:dyDescent="0.3">
      <c r="A251" t="str">
        <f>"1321"</f>
        <v>1321</v>
      </c>
      <c r="B251" t="s">
        <v>499</v>
      </c>
      <c r="C251" t="s">
        <v>500</v>
      </c>
      <c r="D251" t="s">
        <v>6</v>
      </c>
    </row>
    <row r="252" spans="1:4" x14ac:dyDescent="0.3">
      <c r="A252" t="str">
        <f>"1037"</f>
        <v>1037</v>
      </c>
      <c r="B252" t="s">
        <v>501</v>
      </c>
      <c r="C252" t="s">
        <v>502</v>
      </c>
      <c r="D252" t="s">
        <v>6</v>
      </c>
    </row>
    <row r="253" spans="1:4" x14ac:dyDescent="0.3">
      <c r="A253" t="str">
        <f>"1010"</f>
        <v>1010</v>
      </c>
      <c r="B253" t="s">
        <v>503</v>
      </c>
      <c r="C253" t="s">
        <v>504</v>
      </c>
      <c r="D253" t="s">
        <v>6</v>
      </c>
    </row>
    <row r="254" spans="1:4" x14ac:dyDescent="0.3">
      <c r="A254" t="str">
        <f>"0946"</f>
        <v>0946</v>
      </c>
      <c r="B254" t="s">
        <v>505</v>
      </c>
      <c r="C254" t="s">
        <v>506</v>
      </c>
      <c r="D254" t="s">
        <v>6</v>
      </c>
    </row>
    <row r="255" spans="1:4" x14ac:dyDescent="0.3">
      <c r="A255" t="str">
        <f>"0004"</f>
        <v>0004</v>
      </c>
      <c r="B255" t="s">
        <v>507</v>
      </c>
      <c r="C255" t="s">
        <v>508</v>
      </c>
      <c r="D25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Soortenlijst van het km-hok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R.W. Janzen</cp:lastModifiedBy>
  <dcterms:created xsi:type="dcterms:W3CDTF">2025-08-10T07:27:50Z</dcterms:created>
  <dcterms:modified xsi:type="dcterms:W3CDTF">2025-08-10T07:31:43Z</dcterms:modified>
</cp:coreProperties>
</file>